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id Chambers\1-DATA\TEMP\"/>
    </mc:Choice>
  </mc:AlternateContent>
  <bookViews>
    <workbookView xWindow="2832" yWindow="0" windowWidth="29304" windowHeight="14124"/>
  </bookViews>
  <sheets>
    <sheet name="DATA FILE" sheetId="1" r:id="rId1"/>
  </sheets>
  <externalReferences>
    <externalReference r:id="rId2"/>
    <externalReference r:id="rId3"/>
  </externalReferences>
  <definedNames>
    <definedName name="_GoBack" localSheetId="0">'DATA FILE'!$F$504</definedName>
    <definedName name="Cause">[1]Tables!$D$6:$D$13</definedName>
    <definedName name="Class">[1]Tables!$F$6:$F$10</definedName>
    <definedName name="Dam_Type">[1]Tables!$A$6:$A$16</definedName>
    <definedName name="Liquefaction">[1]Tables!$E$6:$E$9</definedName>
    <definedName name="Pond">[1]Tables!$C$6:$C$8</definedName>
    <definedName name="Status">[1]Tables!$B$6:$B$8</definedName>
    <definedName name="TypeTailings">[1]Tables!$G$6:$G$9</definedName>
    <definedName name="xcir1" localSheetId="0" hidden="1">-3.14159265358979+(ROW(OFFSET(#REF!,0,0,500,1))-1)*0.0125915537218028</definedName>
    <definedName name="xcir1" hidden="1">-3.14159265358979+(ROW(OFFSET(#REF!,0,0,500,1))-1)*0.0125915537218028</definedName>
    <definedName name="xdata1" localSheetId="0" hidden="1">9.6+(ROW(OFFSET(#REF!,0,0,70,1))-1)*2.2695652173913</definedName>
    <definedName name="xdata1" hidden="1">9.6+(ROW(OFFSET(#REF!,0,0,70,1))-1)*2.2695652173913</definedName>
    <definedName name="xdata2" localSheetId="0" hidden="1">9.6+(ROW(OFFSET(#REF!,0,0,70,1))-1)*2.2695652173913</definedName>
    <definedName name="xdata2" hidden="1">9.6+(ROW(OFFSET(#REF!,0,0,70,1))-1)*2.2695652173913</definedName>
    <definedName name="xdata3" localSheetId="0" hidden="1">9.6+(ROW(OFFSET(#REF!,0,0,100,1))-1)*1.58181818181818</definedName>
    <definedName name="xdata3" hidden="1">9.6+(ROW(OFFSET(#REF!,0,0,100,1))-1)*1.58181818181818</definedName>
    <definedName name="xdata4" localSheetId="0" hidden="1">9.6+(ROW(OFFSET(#REF!,0,0,100,1))-1)*1.58181818181818</definedName>
    <definedName name="xdata4" hidden="1">9.6+(ROW(OFFSET(#REF!,0,0,100,1))-1)*1.58181818181818</definedName>
    <definedName name="xdata5" localSheetId="0" hidden="1">0+(ROW(OFFSET(#REF!,0,0,70,1))-1)*0.144927536231884</definedName>
    <definedName name="xdata5" hidden="1">0+(ROW(OFFSET(#REF!,0,0,70,1))-1)*0.144927536231884</definedName>
    <definedName name="xdata6" localSheetId="0" hidden="1">0+(ROW(OFFSET(#REF!,0,0,70,1))-1)*0.144927536231884</definedName>
    <definedName name="xdata6" hidden="1">0+(ROW(OFFSET(#REF!,0,0,70,1))-1)*0.144927536231884</definedName>
    <definedName name="ycir1" localSheetId="0" hidden="1">1*COS([2]!xcir1)+0</definedName>
    <definedName name="ycir1" hidden="1">1*COS([2]!xcir1)+0</definedName>
    <definedName name="ydata1" hidden="1">0.866301194514596+0.0423093370935212*[2]!xdata1-4.92844208502245*(0.142857142857143+([2]!xdata1-77.4428571428571)^2/23731.3371428571)^0.5</definedName>
    <definedName name="ydata2" hidden="1">0.866301194514596+0.0423093370935212*[2]!xdata2+4.92844208502245*(0.142857142857143+([2]!xdata2-77.4428571428571)^2/23731.3371428571)^0.5</definedName>
    <definedName name="ydata3" hidden="1">0.866301194514596+0.0423093370935212*[2]!xdata3-4.92844208502245*(1.14285714285714+([2]!xdata3-77.4428571428571)^2/23731.3371428571)^0.5</definedName>
    <definedName name="ydata4" hidden="1">0.866301194514596+0.0423093370935212*[2]!xdata4+4.92844208502245*(1.14285714285714+([2]!xdata4-77.4428571428571)^2/23731.3371428571)^0.5</definedName>
    <definedName name="ydata5" hidden="1">0+1*[2]!xdata5-4.92844208502245*(1.14285714285714+([2]!xdata5-4.14285714285714)^2/42.4809921183006)^0.5</definedName>
    <definedName name="ydata6" hidden="1">0+1*[2]!xdata6+4.92844208502245*(1.14285714285714+([2]!xdata6-4.14285714285714)^2/42.4809921183006)^0.5</definedName>
    <definedName name="yycir1" localSheetId="0" hidden="1">1*SIN([2]!xcir1)+0+0*COS([2]!xcir1)</definedName>
    <definedName name="yycir1" hidden="1">1*SIN([2]!xcir1)+0+0*COS([2]!xcir1)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16" i="1" l="1"/>
  <c r="J617" i="1"/>
  <c r="J618" i="1"/>
  <c r="J619" i="1"/>
  <c r="J620" i="1"/>
  <c r="J621" i="1"/>
  <c r="J622" i="1"/>
  <c r="J623" i="1"/>
  <c r="J624" i="1"/>
  <c r="J625" i="1"/>
  <c r="J626" i="1"/>
  <c r="J627" i="1"/>
  <c r="L627" i="1"/>
  <c r="J628" i="1"/>
  <c r="J629" i="1"/>
  <c r="J630" i="1"/>
  <c r="J631" i="1"/>
  <c r="J632" i="1"/>
  <c r="J633" i="1"/>
  <c r="J634" i="1"/>
  <c r="J635" i="1"/>
  <c r="J636" i="1"/>
  <c r="J637" i="1"/>
  <c r="L637" i="1"/>
  <c r="J638" i="1"/>
  <c r="J639" i="1"/>
  <c r="J640" i="1"/>
  <c r="J641" i="1"/>
  <c r="L641" i="1"/>
  <c r="J642" i="1"/>
  <c r="J643" i="1"/>
  <c r="L643" i="1"/>
  <c r="J644" i="1"/>
  <c r="L644" i="1"/>
  <c r="L647" i="1"/>
  <c r="L649" i="1"/>
  <c r="J649" i="1"/>
  <c r="E647" i="1"/>
  <c r="F647" i="1"/>
  <c r="G647" i="1"/>
  <c r="H647" i="1"/>
  <c r="I647" i="1"/>
  <c r="J647" i="1"/>
  <c r="K647" i="1"/>
  <c r="J646" i="1"/>
  <c r="K646" i="1"/>
  <c r="J645"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E504" i="1"/>
  <c r="F504" i="1"/>
  <c r="G504" i="1"/>
  <c r="H504" i="1"/>
  <c r="I504" i="1"/>
  <c r="I505" i="1"/>
  <c r="E506" i="1"/>
  <c r="F506" i="1"/>
  <c r="G506" i="1"/>
  <c r="H506" i="1"/>
  <c r="I506" i="1"/>
  <c r="I507" i="1"/>
  <c r="I508" i="1"/>
  <c r="I509" i="1"/>
  <c r="I510" i="1"/>
  <c r="I511" i="1"/>
  <c r="I512" i="1"/>
  <c r="I513" i="1"/>
  <c r="I514" i="1"/>
  <c r="I515" i="1"/>
  <c r="I516" i="1"/>
  <c r="E517" i="1"/>
  <c r="F517" i="1"/>
  <c r="G517" i="1"/>
  <c r="H517" i="1"/>
  <c r="I517" i="1"/>
  <c r="I518" i="1"/>
  <c r="I519" i="1"/>
  <c r="I520" i="1"/>
  <c r="I521" i="1"/>
  <c r="I522" i="1"/>
  <c r="I523" i="1"/>
  <c r="I524" i="1"/>
  <c r="I525" i="1"/>
  <c r="E526" i="1"/>
  <c r="F526" i="1"/>
  <c r="G526" i="1"/>
  <c r="H526" i="1"/>
  <c r="I526" i="1"/>
  <c r="I527" i="1"/>
  <c r="E528" i="1"/>
  <c r="F528" i="1"/>
  <c r="G528" i="1"/>
  <c r="H528" i="1"/>
  <c r="I528" i="1"/>
  <c r="E529" i="1"/>
  <c r="F529" i="1"/>
  <c r="G529" i="1"/>
  <c r="H529" i="1"/>
  <c r="I529" i="1"/>
  <c r="E530" i="1"/>
  <c r="F530" i="1"/>
  <c r="G530" i="1"/>
  <c r="H530" i="1"/>
  <c r="I530" i="1"/>
  <c r="E531" i="1"/>
  <c r="F531" i="1"/>
  <c r="G531" i="1"/>
  <c r="H531" i="1"/>
  <c r="I531" i="1"/>
  <c r="I532" i="1"/>
  <c r="E533" i="1"/>
  <c r="F533" i="1"/>
  <c r="G533" i="1"/>
  <c r="H533" i="1"/>
  <c r="I533" i="1"/>
  <c r="I534" i="1"/>
  <c r="I535" i="1"/>
  <c r="E536" i="1"/>
  <c r="F536" i="1"/>
  <c r="G536" i="1"/>
  <c r="H536" i="1"/>
  <c r="I536" i="1"/>
  <c r="E537" i="1"/>
  <c r="F537" i="1"/>
  <c r="G537" i="1"/>
  <c r="H537" i="1"/>
  <c r="I537" i="1"/>
  <c r="I538" i="1"/>
  <c r="I539" i="1"/>
  <c r="E540" i="1"/>
  <c r="F540" i="1"/>
  <c r="G540" i="1"/>
  <c r="H540" i="1"/>
  <c r="I540" i="1"/>
  <c r="E541" i="1"/>
  <c r="F541" i="1"/>
  <c r="G541" i="1"/>
  <c r="H541" i="1"/>
  <c r="I541" i="1"/>
  <c r="I542" i="1"/>
  <c r="I543" i="1"/>
  <c r="I544" i="1"/>
  <c r="E545" i="1"/>
  <c r="F545" i="1"/>
  <c r="G545" i="1"/>
  <c r="H545" i="1"/>
  <c r="I545" i="1"/>
  <c r="I546" i="1"/>
  <c r="E547" i="1"/>
  <c r="F547" i="1"/>
  <c r="G547" i="1"/>
  <c r="H547" i="1"/>
  <c r="I547" i="1"/>
  <c r="E548" i="1"/>
  <c r="F548" i="1"/>
  <c r="G548" i="1"/>
  <c r="H548" i="1"/>
  <c r="I548" i="1"/>
  <c r="E549" i="1"/>
  <c r="F549" i="1"/>
  <c r="G549" i="1"/>
  <c r="H549" i="1"/>
  <c r="I549" i="1"/>
  <c r="E550" i="1"/>
  <c r="F550" i="1"/>
  <c r="G550" i="1"/>
  <c r="H550" i="1"/>
  <c r="I550" i="1"/>
  <c r="E551" i="1"/>
  <c r="F551" i="1"/>
  <c r="G551" i="1"/>
  <c r="H551" i="1"/>
  <c r="I551" i="1"/>
  <c r="E552" i="1"/>
  <c r="F552" i="1"/>
  <c r="G552" i="1"/>
  <c r="H552" i="1"/>
  <c r="I552" i="1"/>
  <c r="E553" i="1"/>
  <c r="F553" i="1"/>
  <c r="G553" i="1"/>
  <c r="H553" i="1"/>
  <c r="I553" i="1"/>
  <c r="E554" i="1"/>
  <c r="F554" i="1"/>
  <c r="G554" i="1"/>
  <c r="H554" i="1"/>
  <c r="I554" i="1"/>
  <c r="E555" i="1"/>
  <c r="F555" i="1"/>
  <c r="G555" i="1"/>
  <c r="H555" i="1"/>
  <c r="I555" i="1"/>
  <c r="E556" i="1"/>
  <c r="F556" i="1"/>
  <c r="G556" i="1"/>
  <c r="H556" i="1"/>
  <c r="I556" i="1"/>
  <c r="E557" i="1"/>
  <c r="F557" i="1"/>
  <c r="G557" i="1"/>
  <c r="H557" i="1"/>
  <c r="I557" i="1"/>
  <c r="E558" i="1"/>
  <c r="F558" i="1"/>
  <c r="G558" i="1"/>
  <c r="H558" i="1"/>
  <c r="I558" i="1"/>
  <c r="E559" i="1"/>
  <c r="F559" i="1"/>
  <c r="G559" i="1"/>
  <c r="H559" i="1"/>
  <c r="I559" i="1"/>
  <c r="E560" i="1"/>
  <c r="F560" i="1"/>
  <c r="G560" i="1"/>
  <c r="H560" i="1"/>
  <c r="I560" i="1"/>
  <c r="E561" i="1"/>
  <c r="F561" i="1"/>
  <c r="G561" i="1"/>
  <c r="H561" i="1"/>
  <c r="I561" i="1"/>
  <c r="E562" i="1"/>
  <c r="F562" i="1"/>
  <c r="G562" i="1"/>
  <c r="H562" i="1"/>
  <c r="I562" i="1"/>
  <c r="E563" i="1"/>
  <c r="F563" i="1"/>
  <c r="G563" i="1"/>
  <c r="H563" i="1"/>
  <c r="I563" i="1"/>
  <c r="E564" i="1"/>
  <c r="F564" i="1"/>
  <c r="G564" i="1"/>
  <c r="H564" i="1"/>
  <c r="I564" i="1"/>
  <c r="E565" i="1"/>
  <c r="F565" i="1"/>
  <c r="G565" i="1"/>
  <c r="H565" i="1"/>
  <c r="I565" i="1"/>
  <c r="E566" i="1"/>
  <c r="F566" i="1"/>
  <c r="G566" i="1"/>
  <c r="H566" i="1"/>
  <c r="I566" i="1"/>
  <c r="E567" i="1"/>
  <c r="F567" i="1"/>
  <c r="G567" i="1"/>
  <c r="H567" i="1"/>
  <c r="I567" i="1"/>
  <c r="E568" i="1"/>
  <c r="F568" i="1"/>
  <c r="G568" i="1"/>
  <c r="H568" i="1"/>
  <c r="I568" i="1"/>
  <c r="E569" i="1"/>
  <c r="F569" i="1"/>
  <c r="G569" i="1"/>
  <c r="H569" i="1"/>
  <c r="I569" i="1"/>
  <c r="E570" i="1"/>
  <c r="F570" i="1"/>
  <c r="G570" i="1"/>
  <c r="H570" i="1"/>
  <c r="I570" i="1"/>
  <c r="E571" i="1"/>
  <c r="F571" i="1"/>
  <c r="G571" i="1"/>
  <c r="H571" i="1"/>
  <c r="I571" i="1"/>
  <c r="E572" i="1"/>
  <c r="F572" i="1"/>
  <c r="G572" i="1"/>
  <c r="H572" i="1"/>
  <c r="I572" i="1"/>
  <c r="E573" i="1"/>
  <c r="F573" i="1"/>
  <c r="G573" i="1"/>
  <c r="H573" i="1"/>
  <c r="I573" i="1"/>
  <c r="E574" i="1"/>
  <c r="F574" i="1"/>
  <c r="G574" i="1"/>
  <c r="H574" i="1"/>
  <c r="I574" i="1"/>
  <c r="E575" i="1"/>
  <c r="F575" i="1"/>
  <c r="G575" i="1"/>
  <c r="H575" i="1"/>
  <c r="I575" i="1"/>
  <c r="E576" i="1"/>
  <c r="F576" i="1"/>
  <c r="G576" i="1"/>
  <c r="H576" i="1"/>
  <c r="I576" i="1"/>
  <c r="E577" i="1"/>
  <c r="F577" i="1"/>
  <c r="G577" i="1"/>
  <c r="H577" i="1"/>
  <c r="I577" i="1"/>
  <c r="E578" i="1"/>
  <c r="F578" i="1"/>
  <c r="G578" i="1"/>
  <c r="H578" i="1"/>
  <c r="I578" i="1"/>
  <c r="E579" i="1"/>
  <c r="F579" i="1"/>
  <c r="G579" i="1"/>
  <c r="H579" i="1"/>
  <c r="I579" i="1"/>
  <c r="E580" i="1"/>
  <c r="F580" i="1"/>
  <c r="G580" i="1"/>
  <c r="H580" i="1"/>
  <c r="I580" i="1"/>
  <c r="E581" i="1"/>
  <c r="F581" i="1"/>
  <c r="G581" i="1"/>
  <c r="H581" i="1"/>
  <c r="I581" i="1"/>
  <c r="E582" i="1"/>
  <c r="F582" i="1"/>
  <c r="G582" i="1"/>
  <c r="H582" i="1"/>
  <c r="I582" i="1"/>
  <c r="E583" i="1"/>
  <c r="F583" i="1"/>
  <c r="G583" i="1"/>
  <c r="H583" i="1"/>
  <c r="I583" i="1"/>
  <c r="E584" i="1"/>
  <c r="F584" i="1"/>
  <c r="G584" i="1"/>
  <c r="H584" i="1"/>
  <c r="I584" i="1"/>
  <c r="E585" i="1"/>
  <c r="F585" i="1"/>
  <c r="G585" i="1"/>
  <c r="H585" i="1"/>
  <c r="I585" i="1"/>
  <c r="E586" i="1"/>
  <c r="F586" i="1"/>
  <c r="G586" i="1"/>
  <c r="H586" i="1"/>
  <c r="I586" i="1"/>
  <c r="E587" i="1"/>
  <c r="F587" i="1"/>
  <c r="G587" i="1"/>
  <c r="H587" i="1"/>
  <c r="I587" i="1"/>
  <c r="E588" i="1"/>
  <c r="F588" i="1"/>
  <c r="G588" i="1"/>
  <c r="H588" i="1"/>
  <c r="I588" i="1"/>
  <c r="E589" i="1"/>
  <c r="F589" i="1"/>
  <c r="G589" i="1"/>
  <c r="H589" i="1"/>
  <c r="I589" i="1"/>
  <c r="E590" i="1"/>
  <c r="F590" i="1"/>
  <c r="G590" i="1"/>
  <c r="H590" i="1"/>
  <c r="I590" i="1"/>
  <c r="E591" i="1"/>
  <c r="F591" i="1"/>
  <c r="G591" i="1"/>
  <c r="H591" i="1"/>
  <c r="I591" i="1"/>
  <c r="E592" i="1"/>
  <c r="F592" i="1"/>
  <c r="G592" i="1"/>
  <c r="H592" i="1"/>
  <c r="I592" i="1"/>
  <c r="E593" i="1"/>
  <c r="F593" i="1"/>
  <c r="G593" i="1"/>
  <c r="H593" i="1"/>
  <c r="I593" i="1"/>
  <c r="E594" i="1"/>
  <c r="F594" i="1"/>
  <c r="G594" i="1"/>
  <c r="H594" i="1"/>
  <c r="I594" i="1"/>
  <c r="E595" i="1"/>
  <c r="F595" i="1"/>
  <c r="G595" i="1"/>
  <c r="H595" i="1"/>
  <c r="I595" i="1"/>
  <c r="E596" i="1"/>
  <c r="F596" i="1"/>
  <c r="G596" i="1"/>
  <c r="H596" i="1"/>
  <c r="I596" i="1"/>
  <c r="E597" i="1"/>
  <c r="F597" i="1"/>
  <c r="G597" i="1"/>
  <c r="H597" i="1"/>
  <c r="I597" i="1"/>
  <c r="E598" i="1"/>
  <c r="F598" i="1"/>
  <c r="G598" i="1"/>
  <c r="H598" i="1"/>
  <c r="I598" i="1"/>
  <c r="E599" i="1"/>
  <c r="F599" i="1"/>
  <c r="G599" i="1"/>
  <c r="H599" i="1"/>
  <c r="I599" i="1"/>
  <c r="E600" i="1"/>
  <c r="F600" i="1"/>
  <c r="G600" i="1"/>
  <c r="H600" i="1"/>
  <c r="I600" i="1"/>
  <c r="E601" i="1"/>
  <c r="F601" i="1"/>
  <c r="G601" i="1"/>
  <c r="H601" i="1"/>
  <c r="I601" i="1"/>
  <c r="E602" i="1"/>
  <c r="F602" i="1"/>
  <c r="G602" i="1"/>
  <c r="H602" i="1"/>
  <c r="I602" i="1"/>
  <c r="E603" i="1"/>
  <c r="F603" i="1"/>
  <c r="G603" i="1"/>
  <c r="H603" i="1"/>
  <c r="I603" i="1"/>
  <c r="E604" i="1"/>
  <c r="F604" i="1"/>
  <c r="G604" i="1"/>
  <c r="H604" i="1"/>
  <c r="I604" i="1"/>
  <c r="E605" i="1"/>
  <c r="F605" i="1"/>
  <c r="G605" i="1"/>
  <c r="H605" i="1"/>
  <c r="I605" i="1"/>
  <c r="E606" i="1"/>
  <c r="F606" i="1"/>
  <c r="G606" i="1"/>
  <c r="H606" i="1"/>
  <c r="I606" i="1"/>
  <c r="E607" i="1"/>
  <c r="F607" i="1"/>
  <c r="G607" i="1"/>
  <c r="H607" i="1"/>
  <c r="I607" i="1"/>
  <c r="E608" i="1"/>
  <c r="F608" i="1"/>
  <c r="G608" i="1"/>
  <c r="H608" i="1"/>
  <c r="I608" i="1"/>
  <c r="I611" i="1"/>
  <c r="H611" i="1"/>
  <c r="G611" i="1"/>
  <c r="F611" i="1"/>
  <c r="E611" i="1"/>
  <c r="E490" i="1"/>
  <c r="F490" i="1"/>
  <c r="G490" i="1"/>
  <c r="H490" i="1"/>
  <c r="I490" i="1"/>
  <c r="E491" i="1"/>
  <c r="F491" i="1"/>
  <c r="G491" i="1"/>
  <c r="H491" i="1"/>
  <c r="I491" i="1"/>
  <c r="E492" i="1"/>
  <c r="F492" i="1"/>
  <c r="G492" i="1"/>
  <c r="H492" i="1"/>
  <c r="I492" i="1"/>
  <c r="E493" i="1"/>
  <c r="F493" i="1"/>
  <c r="G493" i="1"/>
  <c r="H493" i="1"/>
  <c r="I493" i="1"/>
  <c r="E494" i="1"/>
  <c r="F494" i="1"/>
  <c r="G494" i="1"/>
  <c r="H494" i="1"/>
  <c r="I494" i="1"/>
  <c r="E495" i="1"/>
  <c r="F495" i="1"/>
  <c r="G495" i="1"/>
  <c r="H495" i="1"/>
  <c r="I495" i="1"/>
  <c r="I498" i="1"/>
  <c r="H498" i="1"/>
  <c r="G498" i="1"/>
  <c r="F498" i="1"/>
  <c r="E498" i="1"/>
  <c r="K468" i="1"/>
  <c r="L468" i="1"/>
  <c r="M468" i="1"/>
  <c r="N468" i="1"/>
  <c r="O468" i="1"/>
  <c r="E479" i="1"/>
  <c r="K469" i="1"/>
  <c r="F479" i="1"/>
  <c r="L469" i="1"/>
  <c r="G479" i="1"/>
  <c r="M469" i="1"/>
  <c r="H479" i="1"/>
  <c r="N469" i="1"/>
  <c r="O469" i="1"/>
  <c r="E478" i="1"/>
  <c r="K470" i="1"/>
  <c r="F478" i="1"/>
  <c r="L470" i="1"/>
  <c r="G478" i="1"/>
  <c r="M470" i="1"/>
  <c r="H478" i="1"/>
  <c r="N470" i="1"/>
  <c r="O470" i="1"/>
  <c r="E477" i="1"/>
  <c r="K471" i="1"/>
  <c r="F477" i="1"/>
  <c r="L471" i="1"/>
  <c r="G477" i="1"/>
  <c r="M471" i="1"/>
  <c r="H477" i="1"/>
  <c r="N471" i="1"/>
  <c r="O471" i="1"/>
  <c r="E476" i="1"/>
  <c r="K472" i="1"/>
  <c r="F476" i="1"/>
  <c r="L472" i="1"/>
  <c r="G476" i="1"/>
  <c r="M472" i="1"/>
  <c r="H476" i="1"/>
  <c r="N472" i="1"/>
  <c r="O472" i="1"/>
  <c r="E475" i="1"/>
  <c r="K473" i="1"/>
  <c r="F475" i="1"/>
  <c r="L473" i="1"/>
  <c r="G475" i="1"/>
  <c r="M473" i="1"/>
  <c r="H475" i="1"/>
  <c r="N473" i="1"/>
  <c r="O473" i="1"/>
  <c r="E474" i="1"/>
  <c r="K474" i="1"/>
  <c r="F474" i="1"/>
  <c r="L474" i="1"/>
  <c r="G474" i="1"/>
  <c r="M474" i="1"/>
  <c r="H474" i="1"/>
  <c r="N474" i="1"/>
  <c r="O474" i="1"/>
  <c r="E473" i="1"/>
  <c r="K475" i="1"/>
  <c r="F473" i="1"/>
  <c r="L475" i="1"/>
  <c r="G473" i="1"/>
  <c r="M475" i="1"/>
  <c r="H473" i="1"/>
  <c r="N475" i="1"/>
  <c r="O475" i="1"/>
  <c r="E472" i="1"/>
  <c r="K476" i="1"/>
  <c r="F472" i="1"/>
  <c r="L476" i="1"/>
  <c r="G472" i="1"/>
  <c r="M476" i="1"/>
  <c r="H472" i="1"/>
  <c r="N476" i="1"/>
  <c r="O476" i="1"/>
  <c r="E471" i="1"/>
  <c r="K477" i="1"/>
  <c r="F471" i="1"/>
  <c r="L477" i="1"/>
  <c r="G471" i="1"/>
  <c r="M477" i="1"/>
  <c r="H471" i="1"/>
  <c r="N477" i="1"/>
  <c r="O477" i="1"/>
  <c r="E470" i="1"/>
  <c r="K478" i="1"/>
  <c r="F470" i="1"/>
  <c r="L478" i="1"/>
  <c r="G470" i="1"/>
  <c r="M478" i="1"/>
  <c r="H470" i="1"/>
  <c r="N478" i="1"/>
  <c r="O478" i="1"/>
  <c r="E469" i="1"/>
  <c r="K479" i="1"/>
  <c r="F469" i="1"/>
  <c r="L479" i="1"/>
  <c r="G469" i="1"/>
  <c r="M479" i="1"/>
  <c r="H469" i="1"/>
  <c r="N479" i="1"/>
  <c r="O479" i="1"/>
  <c r="E468" i="1"/>
  <c r="K480" i="1"/>
  <c r="F468" i="1"/>
  <c r="L480" i="1"/>
  <c r="G468" i="1"/>
  <c r="M480" i="1"/>
  <c r="H468" i="1"/>
  <c r="N480" i="1"/>
  <c r="O480" i="1"/>
  <c r="O483" i="1"/>
  <c r="N483" i="1"/>
  <c r="M483" i="1"/>
  <c r="L483" i="1"/>
  <c r="K483" i="1"/>
  <c r="I468" i="1"/>
  <c r="I469" i="1"/>
  <c r="I470" i="1"/>
  <c r="I471" i="1"/>
  <c r="I472" i="1"/>
  <c r="I473" i="1"/>
  <c r="I474" i="1"/>
  <c r="I475" i="1"/>
  <c r="I476" i="1"/>
  <c r="I477" i="1"/>
  <c r="I478" i="1"/>
  <c r="I479" i="1"/>
  <c r="I480" i="1"/>
  <c r="I483" i="1"/>
  <c r="H483" i="1"/>
  <c r="G483" i="1"/>
  <c r="F483" i="1"/>
  <c r="E483" i="1"/>
  <c r="E441" i="1"/>
  <c r="F441" i="1"/>
  <c r="G441" i="1"/>
  <c r="H441" i="1"/>
  <c r="I441" i="1"/>
  <c r="I442" i="1"/>
  <c r="E443" i="1"/>
  <c r="F443" i="1"/>
  <c r="G443" i="1"/>
  <c r="H443" i="1"/>
  <c r="I443" i="1"/>
  <c r="I444" i="1"/>
  <c r="E445" i="1"/>
  <c r="F445" i="1"/>
  <c r="G445" i="1"/>
  <c r="H445" i="1"/>
  <c r="I445" i="1"/>
  <c r="E446" i="1"/>
  <c r="F446" i="1"/>
  <c r="G446" i="1"/>
  <c r="H446" i="1"/>
  <c r="I446" i="1"/>
  <c r="E447" i="1"/>
  <c r="F447" i="1"/>
  <c r="G447" i="1"/>
  <c r="H447" i="1"/>
  <c r="I447" i="1"/>
  <c r="E448" i="1"/>
  <c r="F448" i="1"/>
  <c r="G448" i="1"/>
  <c r="H448" i="1"/>
  <c r="I448" i="1"/>
  <c r="E449" i="1"/>
  <c r="F449" i="1"/>
  <c r="G449" i="1"/>
  <c r="H449" i="1"/>
  <c r="I449" i="1"/>
  <c r="E450" i="1"/>
  <c r="F450" i="1"/>
  <c r="G450" i="1"/>
  <c r="H450" i="1"/>
  <c r="I450" i="1"/>
  <c r="E451" i="1"/>
  <c r="F451" i="1"/>
  <c r="G451" i="1"/>
  <c r="H451" i="1"/>
  <c r="I451" i="1"/>
  <c r="E452" i="1"/>
  <c r="F452" i="1"/>
  <c r="G452" i="1"/>
  <c r="H452" i="1"/>
  <c r="I452" i="1"/>
  <c r="E453" i="1"/>
  <c r="F453" i="1"/>
  <c r="G453" i="1"/>
  <c r="H453" i="1"/>
  <c r="I453" i="1"/>
  <c r="E454" i="1"/>
  <c r="F454" i="1"/>
  <c r="G454" i="1"/>
  <c r="H454" i="1"/>
  <c r="I454" i="1"/>
  <c r="E455" i="1"/>
  <c r="F455" i="1"/>
  <c r="G455" i="1"/>
  <c r="H455" i="1"/>
  <c r="I455" i="1"/>
  <c r="E456" i="1"/>
  <c r="F456" i="1"/>
  <c r="G456" i="1"/>
  <c r="H456" i="1"/>
  <c r="I456" i="1"/>
  <c r="E457" i="1"/>
  <c r="F457" i="1"/>
  <c r="G457" i="1"/>
  <c r="H457" i="1"/>
  <c r="I457" i="1"/>
  <c r="E458" i="1"/>
  <c r="F458" i="1"/>
  <c r="G458" i="1"/>
  <c r="H458" i="1"/>
  <c r="I458" i="1"/>
  <c r="E459" i="1"/>
  <c r="F459" i="1"/>
  <c r="G459" i="1"/>
  <c r="H459" i="1"/>
  <c r="I459" i="1"/>
  <c r="E460" i="1"/>
  <c r="F460" i="1"/>
  <c r="G460" i="1"/>
  <c r="H460" i="1"/>
  <c r="I460" i="1"/>
  <c r="E461" i="1"/>
  <c r="F461" i="1"/>
  <c r="G461" i="1"/>
  <c r="H461" i="1"/>
  <c r="I461" i="1"/>
  <c r="I463" i="1"/>
  <c r="H463" i="1"/>
  <c r="G463" i="1"/>
  <c r="F463" i="1"/>
  <c r="E463" i="1"/>
  <c r="R451" i="1"/>
  <c r="R444" i="1"/>
  <c r="E411" i="1"/>
  <c r="E422" i="1"/>
  <c r="F411" i="1"/>
  <c r="F422" i="1"/>
  <c r="G411" i="1"/>
  <c r="G422" i="1"/>
  <c r="H411" i="1"/>
  <c r="H422" i="1"/>
  <c r="I422" i="1"/>
  <c r="E410" i="1"/>
  <c r="E423" i="1"/>
  <c r="F410" i="1"/>
  <c r="F423" i="1"/>
  <c r="G410" i="1"/>
  <c r="G423" i="1"/>
  <c r="H410" i="1"/>
  <c r="H423" i="1"/>
  <c r="I423" i="1"/>
  <c r="E409" i="1"/>
  <c r="E424" i="1"/>
  <c r="F409" i="1"/>
  <c r="F424" i="1"/>
  <c r="G409" i="1"/>
  <c r="G424" i="1"/>
  <c r="H409" i="1"/>
  <c r="H424" i="1"/>
  <c r="I424" i="1"/>
  <c r="E408" i="1"/>
  <c r="E425" i="1"/>
  <c r="F408" i="1"/>
  <c r="F425" i="1"/>
  <c r="G408" i="1"/>
  <c r="G425" i="1"/>
  <c r="H408" i="1"/>
  <c r="H425" i="1"/>
  <c r="I425" i="1"/>
  <c r="E407" i="1"/>
  <c r="E426" i="1"/>
  <c r="F407" i="1"/>
  <c r="F426" i="1"/>
  <c r="G407" i="1"/>
  <c r="G426" i="1"/>
  <c r="H407" i="1"/>
  <c r="H426" i="1"/>
  <c r="I426" i="1"/>
  <c r="E406" i="1"/>
  <c r="E427" i="1"/>
  <c r="F406" i="1"/>
  <c r="F427" i="1"/>
  <c r="G406" i="1"/>
  <c r="G427" i="1"/>
  <c r="H406" i="1"/>
  <c r="H427" i="1"/>
  <c r="I427" i="1"/>
  <c r="E405" i="1"/>
  <c r="E428" i="1"/>
  <c r="F405" i="1"/>
  <c r="F428" i="1"/>
  <c r="G405" i="1"/>
  <c r="G428" i="1"/>
  <c r="H405" i="1"/>
  <c r="H428" i="1"/>
  <c r="I428" i="1"/>
  <c r="E404" i="1"/>
  <c r="E429" i="1"/>
  <c r="F404" i="1"/>
  <c r="F429" i="1"/>
  <c r="G404" i="1"/>
  <c r="G429" i="1"/>
  <c r="H404" i="1"/>
  <c r="H429" i="1"/>
  <c r="I429" i="1"/>
  <c r="E403" i="1"/>
  <c r="E430" i="1"/>
  <c r="F403" i="1"/>
  <c r="F430" i="1"/>
  <c r="G403" i="1"/>
  <c r="G430" i="1"/>
  <c r="H403" i="1"/>
  <c r="H430" i="1"/>
  <c r="I430" i="1"/>
  <c r="E402" i="1"/>
  <c r="E431" i="1"/>
  <c r="F402" i="1"/>
  <c r="F431" i="1"/>
  <c r="G402" i="1"/>
  <c r="G431" i="1"/>
  <c r="H402" i="1"/>
  <c r="H431" i="1"/>
  <c r="I431" i="1"/>
  <c r="E401" i="1"/>
  <c r="E432" i="1"/>
  <c r="F401" i="1"/>
  <c r="F432" i="1"/>
  <c r="G401" i="1"/>
  <c r="G432" i="1"/>
  <c r="H401" i="1"/>
  <c r="H432" i="1"/>
  <c r="I432" i="1"/>
  <c r="I434" i="1"/>
  <c r="H421" i="1"/>
  <c r="H434" i="1"/>
  <c r="G421" i="1"/>
  <c r="G434" i="1"/>
  <c r="F421" i="1"/>
  <c r="F434" i="1"/>
  <c r="E421" i="1"/>
  <c r="E434" i="1"/>
  <c r="O431" i="1"/>
  <c r="O430" i="1"/>
  <c r="O429" i="1"/>
  <c r="O428" i="1"/>
  <c r="O427" i="1"/>
  <c r="O426" i="1"/>
  <c r="O425" i="1"/>
  <c r="O424" i="1"/>
  <c r="O423" i="1"/>
  <c r="O422" i="1"/>
  <c r="I401" i="1"/>
  <c r="I402" i="1"/>
  <c r="I403" i="1"/>
  <c r="I404" i="1"/>
  <c r="I405" i="1"/>
  <c r="I406" i="1"/>
  <c r="I407" i="1"/>
  <c r="I408" i="1"/>
  <c r="I409" i="1"/>
  <c r="I410" i="1"/>
  <c r="I411" i="1"/>
  <c r="I414" i="1"/>
  <c r="H414" i="1"/>
  <c r="G414" i="1"/>
  <c r="F414" i="1"/>
  <c r="E414" i="1"/>
  <c r="A356" i="1"/>
  <c r="L359" i="1"/>
  <c r="L360" i="1"/>
  <c r="L361" i="1"/>
  <c r="L362" i="1"/>
  <c r="L364" i="1"/>
  <c r="AC95" i="1"/>
  <c r="AD95" i="1"/>
  <c r="AE95" i="1"/>
  <c r="AF95" i="1"/>
  <c r="AC96" i="1"/>
  <c r="AD96" i="1"/>
  <c r="AE96" i="1"/>
  <c r="AF96" i="1"/>
  <c r="AC97" i="1"/>
  <c r="AD97" i="1"/>
  <c r="AE97" i="1"/>
  <c r="AF97" i="1"/>
  <c r="AC98" i="1"/>
  <c r="AD98" i="1"/>
  <c r="AE98" i="1"/>
  <c r="AF98" i="1"/>
  <c r="AC99" i="1"/>
  <c r="AD99" i="1"/>
  <c r="AE99" i="1"/>
  <c r="AF99" i="1"/>
  <c r="AC100" i="1"/>
  <c r="AD100" i="1"/>
  <c r="AE100" i="1"/>
  <c r="AF100" i="1"/>
  <c r="AC101" i="1"/>
  <c r="AD101" i="1"/>
  <c r="AE101" i="1"/>
  <c r="AF101" i="1"/>
  <c r="AC102" i="1"/>
  <c r="AD102" i="1"/>
  <c r="AE102" i="1"/>
  <c r="AF102" i="1"/>
  <c r="AC103" i="1"/>
  <c r="AD103" i="1"/>
  <c r="AE103" i="1"/>
  <c r="AF103" i="1"/>
  <c r="AC104" i="1"/>
  <c r="AD104" i="1"/>
  <c r="AE104" i="1"/>
  <c r="AF104" i="1"/>
  <c r="AC105" i="1"/>
  <c r="AD105" i="1"/>
  <c r="AE105" i="1"/>
  <c r="AF105" i="1"/>
  <c r="AC106" i="1"/>
  <c r="AD106" i="1"/>
  <c r="AE106" i="1"/>
  <c r="AF106" i="1"/>
  <c r="AC107" i="1"/>
  <c r="AD107" i="1"/>
  <c r="AE107" i="1"/>
  <c r="AF107" i="1"/>
  <c r="AC108" i="1"/>
  <c r="AD108" i="1"/>
  <c r="AE108" i="1"/>
  <c r="AF108" i="1"/>
  <c r="AC109" i="1"/>
  <c r="AD109" i="1"/>
  <c r="AE109" i="1"/>
  <c r="AF109" i="1"/>
  <c r="AC110" i="1"/>
  <c r="AD110" i="1"/>
  <c r="AE110" i="1"/>
  <c r="AF110" i="1"/>
  <c r="AC111" i="1"/>
  <c r="AD111" i="1"/>
  <c r="AE111" i="1"/>
  <c r="AF111" i="1"/>
  <c r="AC112" i="1"/>
  <c r="AD112" i="1"/>
  <c r="AE112" i="1"/>
  <c r="AF112" i="1"/>
  <c r="AC113" i="1"/>
  <c r="AD113" i="1"/>
  <c r="AE113" i="1"/>
  <c r="AF113" i="1"/>
  <c r="AC115" i="1"/>
  <c r="AD115" i="1"/>
  <c r="AE115" i="1"/>
  <c r="AF115" i="1"/>
  <c r="AC116" i="1"/>
  <c r="AD116" i="1"/>
  <c r="AE116" i="1"/>
  <c r="AF116" i="1"/>
  <c r="AC117" i="1"/>
  <c r="AD117" i="1"/>
  <c r="AE117" i="1"/>
  <c r="AF117" i="1"/>
  <c r="AC118" i="1"/>
  <c r="AD118" i="1"/>
  <c r="AE118" i="1"/>
  <c r="AF118" i="1"/>
  <c r="AC119" i="1"/>
  <c r="AD119" i="1"/>
  <c r="AE119" i="1"/>
  <c r="AF119" i="1"/>
  <c r="AC120" i="1"/>
  <c r="AD120" i="1"/>
  <c r="AE120" i="1"/>
  <c r="AF120" i="1"/>
  <c r="AC121" i="1"/>
  <c r="AD121" i="1"/>
  <c r="AE121" i="1"/>
  <c r="AF121" i="1"/>
  <c r="AC122" i="1"/>
  <c r="AD122" i="1"/>
  <c r="AE122" i="1"/>
  <c r="AF122" i="1"/>
  <c r="AC123" i="1"/>
  <c r="AD123" i="1"/>
  <c r="AE123" i="1"/>
  <c r="AF123" i="1"/>
  <c r="AC124" i="1"/>
  <c r="AD124" i="1"/>
  <c r="AE124" i="1"/>
  <c r="AF124" i="1"/>
  <c r="AC125" i="1"/>
  <c r="AD125" i="1"/>
  <c r="AE125" i="1"/>
  <c r="AF125" i="1"/>
  <c r="AC126" i="1"/>
  <c r="AD126" i="1"/>
  <c r="AE126" i="1"/>
  <c r="AF126" i="1"/>
  <c r="AC127" i="1"/>
  <c r="AD127" i="1"/>
  <c r="AE127" i="1"/>
  <c r="AF127" i="1"/>
  <c r="AC128" i="1"/>
  <c r="AD128" i="1"/>
  <c r="AE128" i="1"/>
  <c r="AF128" i="1"/>
  <c r="AC129" i="1"/>
  <c r="AD129" i="1"/>
  <c r="AE129" i="1"/>
  <c r="AF129" i="1"/>
  <c r="AC130" i="1"/>
  <c r="AD130" i="1"/>
  <c r="AE130" i="1"/>
  <c r="AF130" i="1"/>
  <c r="AC131" i="1"/>
  <c r="AD131" i="1"/>
  <c r="AE131" i="1"/>
  <c r="AF131" i="1"/>
  <c r="AC132" i="1"/>
  <c r="AD132" i="1"/>
  <c r="AE132" i="1"/>
  <c r="AF132" i="1"/>
  <c r="AC133" i="1"/>
  <c r="AD133" i="1"/>
  <c r="AE133" i="1"/>
  <c r="AF133" i="1"/>
  <c r="AC134" i="1"/>
  <c r="AD134" i="1"/>
  <c r="AE134" i="1"/>
  <c r="AF134" i="1"/>
  <c r="AC135" i="1"/>
  <c r="AD135" i="1"/>
  <c r="AE135" i="1"/>
  <c r="AF135" i="1"/>
  <c r="AC136" i="1"/>
  <c r="AD136" i="1"/>
  <c r="AE136" i="1"/>
  <c r="AF136" i="1"/>
  <c r="AC137" i="1"/>
  <c r="AD137" i="1"/>
  <c r="AE137" i="1"/>
  <c r="AF137" i="1"/>
  <c r="AC138" i="1"/>
  <c r="AD138" i="1"/>
  <c r="AE138" i="1"/>
  <c r="AF138" i="1"/>
  <c r="AC139" i="1"/>
  <c r="AD139" i="1"/>
  <c r="AE139" i="1"/>
  <c r="AF139" i="1"/>
  <c r="AC140" i="1"/>
  <c r="AD140" i="1"/>
  <c r="AE140" i="1"/>
  <c r="AF140" i="1"/>
  <c r="AC142" i="1"/>
  <c r="AD142" i="1"/>
  <c r="AE142" i="1"/>
  <c r="AF142" i="1"/>
  <c r="AC143" i="1"/>
  <c r="AD143" i="1"/>
  <c r="AE143" i="1"/>
  <c r="AF143" i="1"/>
  <c r="AC144" i="1"/>
  <c r="AD144" i="1"/>
  <c r="AE144" i="1"/>
  <c r="AF144" i="1"/>
  <c r="AC145" i="1"/>
  <c r="AD145" i="1"/>
  <c r="AE145" i="1"/>
  <c r="AF145" i="1"/>
  <c r="AC146" i="1"/>
  <c r="AD146" i="1"/>
  <c r="AE146" i="1"/>
  <c r="AF146" i="1"/>
  <c r="AC147" i="1"/>
  <c r="AD147" i="1"/>
  <c r="AE147" i="1"/>
  <c r="AF147" i="1"/>
  <c r="AC148" i="1"/>
  <c r="AD148" i="1"/>
  <c r="AE148" i="1"/>
  <c r="AF148" i="1"/>
  <c r="AC149" i="1"/>
  <c r="AD149" i="1"/>
  <c r="AE149" i="1"/>
  <c r="AF149" i="1"/>
  <c r="AF362" i="1"/>
  <c r="AE362" i="1"/>
  <c r="AD362" i="1"/>
  <c r="AC141" i="1"/>
  <c r="AC362" i="1"/>
  <c r="AF361" i="1"/>
  <c r="AE361" i="1"/>
  <c r="AD361" i="1"/>
  <c r="AC361" i="1"/>
  <c r="AJ16" i="1"/>
  <c r="AJ17" i="1"/>
  <c r="AJ19" i="1"/>
  <c r="AC20" i="1"/>
  <c r="AD20" i="1"/>
  <c r="AE20" i="1"/>
  <c r="AF20" i="1"/>
  <c r="AJ20" i="1"/>
  <c r="AJ21" i="1"/>
  <c r="AC22" i="1"/>
  <c r="AD22" i="1"/>
  <c r="AE22" i="1"/>
  <c r="AF22" i="1"/>
  <c r="AJ22" i="1"/>
  <c r="AC23" i="1"/>
  <c r="AD23" i="1"/>
  <c r="AE23" i="1"/>
  <c r="AF23" i="1"/>
  <c r="AJ23" i="1"/>
  <c r="AJ24" i="1"/>
  <c r="AJ25" i="1"/>
  <c r="AC26" i="1"/>
  <c r="AD26" i="1"/>
  <c r="AE26" i="1"/>
  <c r="AF26" i="1"/>
  <c r="AJ26" i="1"/>
  <c r="AC27" i="1"/>
  <c r="AD27" i="1"/>
  <c r="AE27" i="1"/>
  <c r="AF27" i="1"/>
  <c r="AJ27" i="1"/>
  <c r="AJ28" i="1"/>
  <c r="AC29" i="1"/>
  <c r="AD29" i="1"/>
  <c r="AE29" i="1"/>
  <c r="AF29" i="1"/>
  <c r="AJ29" i="1"/>
  <c r="AC30" i="1"/>
  <c r="AD30" i="1"/>
  <c r="AE30" i="1"/>
  <c r="AF30" i="1"/>
  <c r="AJ30" i="1"/>
  <c r="AJ31" i="1"/>
  <c r="AJ32" i="1"/>
  <c r="AJ33" i="1"/>
  <c r="AJ34" i="1"/>
  <c r="AJ35" i="1"/>
  <c r="AJ36" i="1"/>
  <c r="AJ37" i="1"/>
  <c r="AC38" i="1"/>
  <c r="AD38" i="1"/>
  <c r="AE38" i="1"/>
  <c r="AF38" i="1"/>
  <c r="AJ38" i="1"/>
  <c r="AJ39" i="1"/>
  <c r="AC40" i="1"/>
  <c r="AD40" i="1"/>
  <c r="AE40" i="1"/>
  <c r="AF40" i="1"/>
  <c r="AJ40" i="1"/>
  <c r="AJ41" i="1"/>
  <c r="AC42" i="1"/>
  <c r="AD42" i="1"/>
  <c r="AE42" i="1"/>
  <c r="AF42" i="1"/>
  <c r="AJ42" i="1"/>
  <c r="AJ43" i="1"/>
  <c r="AC44" i="1"/>
  <c r="AD44" i="1"/>
  <c r="AE44" i="1"/>
  <c r="AF44" i="1"/>
  <c r="AJ44" i="1"/>
  <c r="AC45" i="1"/>
  <c r="AD45" i="1"/>
  <c r="AE45" i="1"/>
  <c r="AF45" i="1"/>
  <c r="AJ45" i="1"/>
  <c r="AJ46" i="1"/>
  <c r="AJ47" i="1"/>
  <c r="AJ48" i="1"/>
  <c r="AC49" i="1"/>
  <c r="AD49" i="1"/>
  <c r="AE49" i="1"/>
  <c r="AF49" i="1"/>
  <c r="AJ49" i="1"/>
  <c r="AC50" i="1"/>
  <c r="AD50" i="1"/>
  <c r="AE50" i="1"/>
  <c r="AF50" i="1"/>
  <c r="AJ50" i="1"/>
  <c r="AC51" i="1"/>
  <c r="AD51" i="1"/>
  <c r="AE51" i="1"/>
  <c r="AF51" i="1"/>
  <c r="AJ51" i="1"/>
  <c r="AC52" i="1"/>
  <c r="AD52" i="1"/>
  <c r="AE52" i="1"/>
  <c r="AF52" i="1"/>
  <c r="AJ52" i="1"/>
  <c r="AJ54" i="1"/>
  <c r="AJ55" i="1"/>
  <c r="AJ56" i="1"/>
  <c r="AJ57" i="1"/>
  <c r="AC58" i="1"/>
  <c r="AD58" i="1"/>
  <c r="AE58" i="1"/>
  <c r="AF58" i="1"/>
  <c r="AJ58" i="1"/>
  <c r="AJ59" i="1"/>
  <c r="AJ60" i="1"/>
  <c r="AC61" i="1"/>
  <c r="AD61" i="1"/>
  <c r="AE61" i="1"/>
  <c r="AF61" i="1"/>
  <c r="AJ61" i="1"/>
  <c r="AC62" i="1"/>
  <c r="AD62" i="1"/>
  <c r="AE62" i="1"/>
  <c r="AF62" i="1"/>
  <c r="AJ62" i="1"/>
  <c r="AC63" i="1"/>
  <c r="AD63" i="1"/>
  <c r="AE63" i="1"/>
  <c r="AF63" i="1"/>
  <c r="AJ63" i="1"/>
  <c r="AC64" i="1"/>
  <c r="AD64" i="1"/>
  <c r="AE64" i="1"/>
  <c r="AF64" i="1"/>
  <c r="AJ64" i="1"/>
  <c r="AJ65" i="1"/>
  <c r="AJ66" i="1"/>
  <c r="AJ67" i="1"/>
  <c r="AJ68" i="1"/>
  <c r="AC69" i="1"/>
  <c r="AD69" i="1"/>
  <c r="AE69" i="1"/>
  <c r="AF69" i="1"/>
  <c r="AJ69" i="1"/>
  <c r="AC71" i="1"/>
  <c r="AD71" i="1"/>
  <c r="AE71" i="1"/>
  <c r="AF71" i="1"/>
  <c r="AJ71" i="1"/>
  <c r="AJ72" i="1"/>
  <c r="AJ73" i="1"/>
  <c r="AJ74" i="1"/>
  <c r="AJ75" i="1"/>
  <c r="AJ76" i="1"/>
  <c r="AJ79" i="1"/>
  <c r="AC80" i="1"/>
  <c r="AD80" i="1"/>
  <c r="AE80" i="1"/>
  <c r="AF80" i="1"/>
  <c r="AJ80" i="1"/>
  <c r="AJ81" i="1"/>
  <c r="AJ82" i="1"/>
  <c r="AC83" i="1"/>
  <c r="AD83" i="1"/>
  <c r="AE83" i="1"/>
  <c r="AF83" i="1"/>
  <c r="AJ83" i="1"/>
  <c r="AJ84" i="1"/>
  <c r="AJ85" i="1"/>
  <c r="AJ86" i="1"/>
  <c r="AC87" i="1"/>
  <c r="AD87" i="1"/>
  <c r="AE87" i="1"/>
  <c r="AF87" i="1"/>
  <c r="AJ87" i="1"/>
  <c r="AC88" i="1"/>
  <c r="AD88" i="1"/>
  <c r="AE88" i="1"/>
  <c r="AF88" i="1"/>
  <c r="AJ88" i="1"/>
  <c r="AJ89" i="1"/>
  <c r="AC90" i="1"/>
  <c r="AD90" i="1"/>
  <c r="AE90" i="1"/>
  <c r="AF90" i="1"/>
  <c r="AJ90" i="1"/>
  <c r="AJ91" i="1"/>
  <c r="AJ92" i="1"/>
  <c r="AJ94" i="1"/>
  <c r="AJ95" i="1"/>
  <c r="AJ96" i="1"/>
  <c r="AJ97" i="1"/>
  <c r="AJ98" i="1"/>
  <c r="AJ99" i="1"/>
  <c r="AJ100" i="1"/>
  <c r="AJ101" i="1"/>
  <c r="AJ102" i="1"/>
  <c r="AJ103" i="1"/>
  <c r="AJ104" i="1"/>
  <c r="AJ105" i="1"/>
  <c r="AJ106" i="1"/>
  <c r="AJ107" i="1"/>
  <c r="AJ108" i="1"/>
  <c r="AJ109" i="1"/>
  <c r="AJ110" i="1"/>
  <c r="AJ111" i="1"/>
  <c r="AJ112" i="1"/>
  <c r="AJ113"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2" i="1"/>
  <c r="AJ143" i="1"/>
  <c r="AJ144" i="1"/>
  <c r="AJ145" i="1"/>
  <c r="AJ146" i="1"/>
  <c r="AJ147" i="1"/>
  <c r="AJ148" i="1"/>
  <c r="AJ149" i="1"/>
  <c r="AJ150" i="1"/>
  <c r="AJ151" i="1"/>
  <c r="AC152" i="1"/>
  <c r="AD152" i="1"/>
  <c r="AE152" i="1"/>
  <c r="AF152" i="1"/>
  <c r="AJ152" i="1"/>
  <c r="AC153" i="1"/>
  <c r="AD153" i="1"/>
  <c r="AE153" i="1"/>
  <c r="AF153" i="1"/>
  <c r="AJ153" i="1"/>
  <c r="AC154" i="1"/>
  <c r="AD154" i="1"/>
  <c r="AE154" i="1"/>
  <c r="AF154" i="1"/>
  <c r="AJ154" i="1"/>
  <c r="AC155" i="1"/>
  <c r="AD155" i="1"/>
  <c r="AE155" i="1"/>
  <c r="AF155" i="1"/>
  <c r="AJ155" i="1"/>
  <c r="AJ156" i="1"/>
  <c r="AC157" i="1"/>
  <c r="AD157" i="1"/>
  <c r="AE157" i="1"/>
  <c r="AF157" i="1"/>
  <c r="AJ157" i="1"/>
  <c r="AC158" i="1"/>
  <c r="AD158" i="1"/>
  <c r="AE158" i="1"/>
  <c r="AF158" i="1"/>
  <c r="AJ158" i="1"/>
  <c r="AC159" i="1"/>
  <c r="AD159" i="1"/>
  <c r="AE159" i="1"/>
  <c r="AF159" i="1"/>
  <c r="AJ159" i="1"/>
  <c r="AJ160" i="1"/>
  <c r="AJ161" i="1"/>
  <c r="AC162" i="1"/>
  <c r="AD162" i="1"/>
  <c r="AE162" i="1"/>
  <c r="AF162" i="1"/>
  <c r="AJ162" i="1"/>
  <c r="AC163" i="1"/>
  <c r="AD163" i="1"/>
  <c r="AE163" i="1"/>
  <c r="AF163" i="1"/>
  <c r="AJ163" i="1"/>
  <c r="AJ164" i="1"/>
  <c r="AC165" i="1"/>
  <c r="AD165" i="1"/>
  <c r="AE165" i="1"/>
  <c r="AF165" i="1"/>
  <c r="AJ165" i="1"/>
  <c r="AJ166" i="1"/>
  <c r="AC167" i="1"/>
  <c r="AD167" i="1"/>
  <c r="AE167" i="1"/>
  <c r="AF167" i="1"/>
  <c r="AJ167" i="1"/>
  <c r="AC168" i="1"/>
  <c r="AD168" i="1"/>
  <c r="AE168" i="1"/>
  <c r="AF168" i="1"/>
  <c r="AJ168" i="1"/>
  <c r="AJ169" i="1"/>
  <c r="AC170" i="1"/>
  <c r="AD170" i="1"/>
  <c r="AE170" i="1"/>
  <c r="AF170" i="1"/>
  <c r="AJ170" i="1"/>
  <c r="AJ171" i="1"/>
  <c r="AC172" i="1"/>
  <c r="AD172" i="1"/>
  <c r="AE172" i="1"/>
  <c r="AF172" i="1"/>
  <c r="AJ172" i="1"/>
  <c r="AC173" i="1"/>
  <c r="AD173" i="1"/>
  <c r="AE173" i="1"/>
  <c r="AF173" i="1"/>
  <c r="AJ173" i="1"/>
  <c r="AC174" i="1"/>
  <c r="AD174" i="1"/>
  <c r="AE174" i="1"/>
  <c r="AF174" i="1"/>
  <c r="AJ174" i="1"/>
  <c r="AJ175" i="1"/>
  <c r="AC176" i="1"/>
  <c r="AD176" i="1"/>
  <c r="AE176" i="1"/>
  <c r="AF176" i="1"/>
  <c r="AJ176" i="1"/>
  <c r="AJ177" i="1"/>
  <c r="AC178" i="1"/>
  <c r="AD178" i="1"/>
  <c r="AE178" i="1"/>
  <c r="AF178" i="1"/>
  <c r="AJ178" i="1"/>
  <c r="AC180" i="1"/>
  <c r="AD180" i="1"/>
  <c r="AE180" i="1"/>
  <c r="AF180" i="1"/>
  <c r="AJ180" i="1"/>
  <c r="AJ181" i="1"/>
  <c r="AC182" i="1"/>
  <c r="AD182" i="1"/>
  <c r="AE182" i="1"/>
  <c r="AF182" i="1"/>
  <c r="AJ182" i="1"/>
  <c r="AJ183" i="1"/>
  <c r="AJ184" i="1"/>
  <c r="AJ185" i="1"/>
  <c r="AC186" i="1"/>
  <c r="AD186" i="1"/>
  <c r="AE186" i="1"/>
  <c r="AF186" i="1"/>
  <c r="AJ186" i="1"/>
  <c r="AC187" i="1"/>
  <c r="AD187" i="1"/>
  <c r="AE187" i="1"/>
  <c r="AF187" i="1"/>
  <c r="AJ187" i="1"/>
  <c r="AC188" i="1"/>
  <c r="AD188" i="1"/>
  <c r="AE188" i="1"/>
  <c r="AF188" i="1"/>
  <c r="AJ188" i="1"/>
  <c r="AJ189" i="1"/>
  <c r="AC190" i="1"/>
  <c r="AD190" i="1"/>
  <c r="AE190" i="1"/>
  <c r="AF190" i="1"/>
  <c r="AJ190" i="1"/>
  <c r="AC191" i="1"/>
  <c r="AD191" i="1"/>
  <c r="AE191" i="1"/>
  <c r="AF191" i="1"/>
  <c r="AJ191" i="1"/>
  <c r="AC192" i="1"/>
  <c r="AD192" i="1"/>
  <c r="AE192" i="1"/>
  <c r="AF192" i="1"/>
  <c r="AJ192" i="1"/>
  <c r="AC193" i="1"/>
  <c r="AD193" i="1"/>
  <c r="AE193" i="1"/>
  <c r="AF193" i="1"/>
  <c r="AJ193" i="1"/>
  <c r="AC194" i="1"/>
  <c r="AD194" i="1"/>
  <c r="AE194" i="1"/>
  <c r="AF194" i="1"/>
  <c r="AJ194" i="1"/>
  <c r="AJ195" i="1"/>
  <c r="AC196" i="1"/>
  <c r="AD196" i="1"/>
  <c r="AE196" i="1"/>
  <c r="AF196" i="1"/>
  <c r="AJ196" i="1"/>
  <c r="AJ197" i="1"/>
  <c r="AJ198" i="1"/>
  <c r="AC199" i="1"/>
  <c r="AD199" i="1"/>
  <c r="AE199" i="1"/>
  <c r="AF199" i="1"/>
  <c r="AJ199" i="1"/>
  <c r="AJ200" i="1"/>
  <c r="AC201" i="1"/>
  <c r="AD201" i="1"/>
  <c r="AE201" i="1"/>
  <c r="AF201" i="1"/>
  <c r="AJ201" i="1"/>
  <c r="AJ202" i="1"/>
  <c r="AC203" i="1"/>
  <c r="AD203" i="1"/>
  <c r="AE203" i="1"/>
  <c r="AF203" i="1"/>
  <c r="AJ203" i="1"/>
  <c r="AC204" i="1"/>
  <c r="AD204" i="1"/>
  <c r="AE204" i="1"/>
  <c r="AF204" i="1"/>
  <c r="AJ204" i="1"/>
  <c r="AC205" i="1"/>
  <c r="AD205" i="1"/>
  <c r="AE205" i="1"/>
  <c r="AF205" i="1"/>
  <c r="AJ205" i="1"/>
  <c r="AJ206" i="1"/>
  <c r="AC207" i="1"/>
  <c r="AD207" i="1"/>
  <c r="AE207" i="1"/>
  <c r="AF207" i="1"/>
  <c r="AJ207" i="1"/>
  <c r="AC208" i="1"/>
  <c r="AD208" i="1"/>
  <c r="AE208" i="1"/>
  <c r="AF208" i="1"/>
  <c r="AJ208" i="1"/>
  <c r="AC209" i="1"/>
  <c r="AD209" i="1"/>
  <c r="AE209" i="1"/>
  <c r="AF209" i="1"/>
  <c r="AJ209" i="1"/>
  <c r="AC211" i="1"/>
  <c r="AD211" i="1"/>
  <c r="AE211" i="1"/>
  <c r="AF211" i="1"/>
  <c r="AJ211" i="1"/>
  <c r="AC212" i="1"/>
  <c r="AD212" i="1"/>
  <c r="AE212" i="1"/>
  <c r="AF212" i="1"/>
  <c r="AJ212" i="1"/>
  <c r="AJ213" i="1"/>
  <c r="AC214" i="1"/>
  <c r="AD214" i="1"/>
  <c r="AE214" i="1"/>
  <c r="AF214" i="1"/>
  <c r="AJ214" i="1"/>
  <c r="AC215" i="1"/>
  <c r="AD215" i="1"/>
  <c r="AE215" i="1"/>
  <c r="AF215" i="1"/>
  <c r="AJ215" i="1"/>
  <c r="AC216" i="1"/>
  <c r="AD216" i="1"/>
  <c r="AE216" i="1"/>
  <c r="AF216" i="1"/>
  <c r="AJ216" i="1"/>
  <c r="AJ217" i="1"/>
  <c r="AJ218" i="1"/>
  <c r="AC219" i="1"/>
  <c r="AD219" i="1"/>
  <c r="AE219" i="1"/>
  <c r="AF219" i="1"/>
  <c r="AJ219" i="1"/>
  <c r="AJ220" i="1"/>
  <c r="AC221" i="1"/>
  <c r="AD221" i="1"/>
  <c r="AE221" i="1"/>
  <c r="AF221" i="1"/>
  <c r="AJ221" i="1"/>
  <c r="AC222" i="1"/>
  <c r="AD222" i="1"/>
  <c r="AE222" i="1"/>
  <c r="AF222" i="1"/>
  <c r="AJ222" i="1"/>
  <c r="AC223" i="1"/>
  <c r="AD223" i="1"/>
  <c r="AE223" i="1"/>
  <c r="AF223" i="1"/>
  <c r="AJ223" i="1"/>
  <c r="AC224" i="1"/>
  <c r="AD224" i="1"/>
  <c r="AE224" i="1"/>
  <c r="AF224" i="1"/>
  <c r="AJ224" i="1"/>
  <c r="AC225" i="1"/>
  <c r="AD225" i="1"/>
  <c r="AE225" i="1"/>
  <c r="AF225" i="1"/>
  <c r="AJ225" i="1"/>
  <c r="AC226" i="1"/>
  <c r="AD226" i="1"/>
  <c r="AE226" i="1"/>
  <c r="AF226" i="1"/>
  <c r="AJ226" i="1"/>
  <c r="AC227" i="1"/>
  <c r="AD227" i="1"/>
  <c r="AE227" i="1"/>
  <c r="AF227" i="1"/>
  <c r="AJ227" i="1"/>
  <c r="AC228" i="1"/>
  <c r="AD228" i="1"/>
  <c r="AE228" i="1"/>
  <c r="AF228" i="1"/>
  <c r="AJ228" i="1"/>
  <c r="AC229" i="1"/>
  <c r="AD229" i="1"/>
  <c r="AE229" i="1"/>
  <c r="AF229" i="1"/>
  <c r="AJ229" i="1"/>
  <c r="AJ230" i="1"/>
  <c r="AC231" i="1"/>
  <c r="AD231" i="1"/>
  <c r="AE231" i="1"/>
  <c r="AF231" i="1"/>
  <c r="AJ231" i="1"/>
  <c r="AC232" i="1"/>
  <c r="AD232" i="1"/>
  <c r="AE232" i="1"/>
  <c r="AF232" i="1"/>
  <c r="AJ232" i="1"/>
  <c r="AC233" i="1"/>
  <c r="AD233" i="1"/>
  <c r="AE233" i="1"/>
  <c r="AF233" i="1"/>
  <c r="AJ233" i="1"/>
  <c r="AJ234" i="1"/>
  <c r="AJ235" i="1"/>
  <c r="AC236" i="1"/>
  <c r="AD236" i="1"/>
  <c r="AE236" i="1"/>
  <c r="AF236" i="1"/>
  <c r="AJ236" i="1"/>
  <c r="AJ237" i="1"/>
  <c r="AC238" i="1"/>
  <c r="AD238" i="1"/>
  <c r="AE238" i="1"/>
  <c r="AF238" i="1"/>
  <c r="AJ238" i="1"/>
  <c r="AC239" i="1"/>
  <c r="AD239" i="1"/>
  <c r="AE239" i="1"/>
  <c r="AF239" i="1"/>
  <c r="AJ239" i="1"/>
  <c r="AJ240" i="1"/>
  <c r="AJ241" i="1"/>
  <c r="AJ242" i="1"/>
  <c r="AJ243" i="1"/>
  <c r="AC244" i="1"/>
  <c r="AD244" i="1"/>
  <c r="AE244" i="1"/>
  <c r="AF244" i="1"/>
  <c r="AJ244" i="1"/>
  <c r="AC245" i="1"/>
  <c r="AD245" i="1"/>
  <c r="AE245" i="1"/>
  <c r="AF245" i="1"/>
  <c r="AJ245" i="1"/>
  <c r="N246" i="1"/>
  <c r="AC246" i="1"/>
  <c r="AD246" i="1"/>
  <c r="AE246" i="1"/>
  <c r="AF246" i="1"/>
  <c r="AJ246" i="1"/>
  <c r="AC247" i="1"/>
  <c r="AD247" i="1"/>
  <c r="AE247" i="1"/>
  <c r="AF247" i="1"/>
  <c r="AJ247" i="1"/>
  <c r="AC248" i="1"/>
  <c r="AD248" i="1"/>
  <c r="AE248" i="1"/>
  <c r="AF248" i="1"/>
  <c r="AJ248" i="1"/>
  <c r="AC249" i="1"/>
  <c r="AD249" i="1"/>
  <c r="AE249" i="1"/>
  <c r="AF249" i="1"/>
  <c r="AJ249" i="1"/>
  <c r="AC250" i="1"/>
  <c r="AD250" i="1"/>
  <c r="AE250" i="1"/>
  <c r="AF250" i="1"/>
  <c r="AJ250" i="1"/>
  <c r="AC251" i="1"/>
  <c r="AD251" i="1"/>
  <c r="AE251" i="1"/>
  <c r="AF251" i="1"/>
  <c r="AJ251" i="1"/>
  <c r="AC252" i="1"/>
  <c r="AD252" i="1"/>
  <c r="AE252" i="1"/>
  <c r="AF252" i="1"/>
  <c r="AJ252" i="1"/>
  <c r="AJ253" i="1"/>
  <c r="AC254" i="1"/>
  <c r="AD254" i="1"/>
  <c r="AE254" i="1"/>
  <c r="AF254" i="1"/>
  <c r="AJ254" i="1"/>
  <c r="AC255" i="1"/>
  <c r="AD255" i="1"/>
  <c r="AE255" i="1"/>
  <c r="AF255" i="1"/>
  <c r="AJ255" i="1"/>
  <c r="AJ257" i="1"/>
  <c r="AC258" i="1"/>
  <c r="AD258" i="1"/>
  <c r="AE258" i="1"/>
  <c r="AF258" i="1"/>
  <c r="AJ258" i="1"/>
  <c r="AJ259" i="1"/>
  <c r="AJ260" i="1"/>
  <c r="AJ261" i="1"/>
  <c r="AC263" i="1"/>
  <c r="AD263" i="1"/>
  <c r="AE263" i="1"/>
  <c r="AF263" i="1"/>
  <c r="AJ263" i="1"/>
  <c r="AC266" i="1"/>
  <c r="AD266" i="1"/>
  <c r="AE266" i="1"/>
  <c r="AF266" i="1"/>
  <c r="AJ266" i="1"/>
  <c r="AJ267" i="1"/>
  <c r="AC268" i="1"/>
  <c r="AD268" i="1"/>
  <c r="AE268" i="1"/>
  <c r="AF268" i="1"/>
  <c r="AJ268" i="1"/>
  <c r="AC269" i="1"/>
  <c r="AD269" i="1"/>
  <c r="AE269" i="1"/>
  <c r="AF269" i="1"/>
  <c r="AJ269" i="1"/>
  <c r="AC270" i="1"/>
  <c r="AD270" i="1"/>
  <c r="AE270" i="1"/>
  <c r="AF270" i="1"/>
  <c r="AJ270" i="1"/>
  <c r="AC271" i="1"/>
  <c r="AD271" i="1"/>
  <c r="AE271" i="1"/>
  <c r="AF271" i="1"/>
  <c r="AJ271" i="1"/>
  <c r="AC272" i="1"/>
  <c r="AD272" i="1"/>
  <c r="AE272" i="1"/>
  <c r="AF272" i="1"/>
  <c r="AJ272" i="1"/>
  <c r="AC273" i="1"/>
  <c r="AD273" i="1"/>
  <c r="AE273" i="1"/>
  <c r="AF273" i="1"/>
  <c r="AJ273" i="1"/>
  <c r="AJ274" i="1"/>
  <c r="AC275" i="1"/>
  <c r="AD275" i="1"/>
  <c r="AE275" i="1"/>
  <c r="AF275" i="1"/>
  <c r="AJ275" i="1"/>
  <c r="AJ276" i="1"/>
  <c r="AC277" i="1"/>
  <c r="AD277" i="1"/>
  <c r="AE277" i="1"/>
  <c r="AF277" i="1"/>
  <c r="AJ277" i="1"/>
  <c r="AC278" i="1"/>
  <c r="AD278" i="1"/>
  <c r="AE278" i="1"/>
  <c r="AF278" i="1"/>
  <c r="AJ278" i="1"/>
  <c r="AC279" i="1"/>
  <c r="AD279" i="1"/>
  <c r="AE279" i="1"/>
  <c r="AF279" i="1"/>
  <c r="AJ279" i="1"/>
  <c r="AC280" i="1"/>
  <c r="AD280" i="1"/>
  <c r="AE280" i="1"/>
  <c r="AF280" i="1"/>
  <c r="AJ280" i="1"/>
  <c r="AJ281" i="1"/>
  <c r="AJ282" i="1"/>
  <c r="AC283" i="1"/>
  <c r="AD283" i="1"/>
  <c r="AE283" i="1"/>
  <c r="AF283" i="1"/>
  <c r="AJ283" i="1"/>
  <c r="AJ284" i="1"/>
  <c r="AC285" i="1"/>
  <c r="AD285" i="1"/>
  <c r="AE285" i="1"/>
  <c r="AF285" i="1"/>
  <c r="AJ285" i="1"/>
  <c r="AC286" i="1"/>
  <c r="AD286" i="1"/>
  <c r="AE286" i="1"/>
  <c r="AF286" i="1"/>
  <c r="AJ286" i="1"/>
  <c r="AC287" i="1"/>
  <c r="AD287" i="1"/>
  <c r="AE287" i="1"/>
  <c r="AF287" i="1"/>
  <c r="AJ287" i="1"/>
  <c r="AJ288" i="1"/>
  <c r="AC289" i="1"/>
  <c r="AD289" i="1"/>
  <c r="AE289" i="1"/>
  <c r="AF289" i="1"/>
  <c r="AJ289" i="1"/>
  <c r="AJ290" i="1"/>
  <c r="AC291" i="1"/>
  <c r="AD291" i="1"/>
  <c r="AE291" i="1"/>
  <c r="AF291" i="1"/>
  <c r="AJ291" i="1"/>
  <c r="AJ292" i="1"/>
  <c r="AC293" i="1"/>
  <c r="AD293" i="1"/>
  <c r="AE293" i="1"/>
  <c r="AF293" i="1"/>
  <c r="AJ293" i="1"/>
  <c r="AC294" i="1"/>
  <c r="AD294" i="1"/>
  <c r="AE294" i="1"/>
  <c r="AF294" i="1"/>
  <c r="AJ294" i="1"/>
  <c r="AC295" i="1"/>
  <c r="AD295" i="1"/>
  <c r="AE295" i="1"/>
  <c r="AF295" i="1"/>
  <c r="AJ295" i="1"/>
  <c r="AJ296" i="1"/>
  <c r="AJ297" i="1"/>
  <c r="AC298" i="1"/>
  <c r="AD298" i="1"/>
  <c r="AE298" i="1"/>
  <c r="AF298" i="1"/>
  <c r="AJ298" i="1"/>
  <c r="AC299" i="1"/>
  <c r="AD299" i="1"/>
  <c r="AE299" i="1"/>
  <c r="AF299" i="1"/>
  <c r="AJ299" i="1"/>
  <c r="AC300" i="1"/>
  <c r="AD300" i="1"/>
  <c r="AE300" i="1"/>
  <c r="AF300" i="1"/>
  <c r="AJ300" i="1"/>
  <c r="AC301" i="1"/>
  <c r="AD301" i="1"/>
  <c r="AE301" i="1"/>
  <c r="AF301" i="1"/>
  <c r="AJ301" i="1"/>
  <c r="AC302" i="1"/>
  <c r="AD302" i="1"/>
  <c r="AE302" i="1"/>
  <c r="AF302" i="1"/>
  <c r="AJ302" i="1"/>
  <c r="AC303" i="1"/>
  <c r="AD303" i="1"/>
  <c r="AE303" i="1"/>
  <c r="AF303" i="1"/>
  <c r="AJ303" i="1"/>
  <c r="AC304" i="1"/>
  <c r="AD304" i="1"/>
  <c r="AE304" i="1"/>
  <c r="AF304" i="1"/>
  <c r="AJ304" i="1"/>
  <c r="AC305" i="1"/>
  <c r="AD305" i="1"/>
  <c r="AE305" i="1"/>
  <c r="AF305" i="1"/>
  <c r="AJ305" i="1"/>
  <c r="AC306" i="1"/>
  <c r="AD306" i="1"/>
  <c r="AE306" i="1"/>
  <c r="AF306" i="1"/>
  <c r="AJ306" i="1"/>
  <c r="AC307" i="1"/>
  <c r="AD307" i="1"/>
  <c r="AE307" i="1"/>
  <c r="AF307" i="1"/>
  <c r="AJ307" i="1"/>
  <c r="AC308" i="1"/>
  <c r="AD308" i="1"/>
  <c r="AE308" i="1"/>
  <c r="AF308" i="1"/>
  <c r="AJ308" i="1"/>
  <c r="AC309" i="1"/>
  <c r="AD309" i="1"/>
  <c r="AE309" i="1"/>
  <c r="AF309" i="1"/>
  <c r="AJ309" i="1"/>
  <c r="AC310" i="1"/>
  <c r="AD310" i="1"/>
  <c r="AE310" i="1"/>
  <c r="AF310" i="1"/>
  <c r="AJ310" i="1"/>
  <c r="AC311" i="1"/>
  <c r="AD311" i="1"/>
  <c r="AE311" i="1"/>
  <c r="AF311" i="1"/>
  <c r="AJ311" i="1"/>
  <c r="AC312" i="1"/>
  <c r="AD312" i="1"/>
  <c r="AE312" i="1"/>
  <c r="AF312" i="1"/>
  <c r="AJ312" i="1"/>
  <c r="AC313" i="1"/>
  <c r="AD313" i="1"/>
  <c r="AE313" i="1"/>
  <c r="AF313" i="1"/>
  <c r="AJ313" i="1"/>
  <c r="AC314" i="1"/>
  <c r="AD314" i="1"/>
  <c r="AE314" i="1"/>
  <c r="AF314" i="1"/>
  <c r="AJ314" i="1"/>
  <c r="AC315" i="1"/>
  <c r="AD315" i="1"/>
  <c r="AE315" i="1"/>
  <c r="AF315" i="1"/>
  <c r="AJ315" i="1"/>
  <c r="AC316" i="1"/>
  <c r="AD316" i="1"/>
  <c r="AE316" i="1"/>
  <c r="AF316" i="1"/>
  <c r="AJ316" i="1"/>
  <c r="AC317" i="1"/>
  <c r="AD317" i="1"/>
  <c r="AE317" i="1"/>
  <c r="AF317" i="1"/>
  <c r="AJ317" i="1"/>
  <c r="AC319" i="1"/>
  <c r="AD319" i="1"/>
  <c r="AE319" i="1"/>
  <c r="AF319" i="1"/>
  <c r="AJ319" i="1"/>
  <c r="AJ321" i="1"/>
  <c r="AC322" i="1"/>
  <c r="AD322" i="1"/>
  <c r="AE322" i="1"/>
  <c r="AF322" i="1"/>
  <c r="AJ322" i="1"/>
  <c r="AJ323" i="1"/>
  <c r="AC324" i="1"/>
  <c r="AD324" i="1"/>
  <c r="AE324" i="1"/>
  <c r="AF324" i="1"/>
  <c r="AJ324" i="1"/>
  <c r="AC325" i="1"/>
  <c r="AD325" i="1"/>
  <c r="AE325" i="1"/>
  <c r="AF325" i="1"/>
  <c r="AJ325" i="1"/>
  <c r="AC326" i="1"/>
  <c r="AD326" i="1"/>
  <c r="AE326" i="1"/>
  <c r="AF326" i="1"/>
  <c r="AJ326" i="1"/>
  <c r="AJ327" i="1"/>
  <c r="AJ328" i="1"/>
  <c r="AC329" i="1"/>
  <c r="AD329" i="1"/>
  <c r="AE329" i="1"/>
  <c r="AF329" i="1"/>
  <c r="AJ329" i="1"/>
  <c r="AC330" i="1"/>
  <c r="AD330" i="1"/>
  <c r="AE330" i="1"/>
  <c r="AF330" i="1"/>
  <c r="AJ330" i="1"/>
  <c r="AJ331" i="1"/>
  <c r="AC333" i="1"/>
  <c r="AD333" i="1"/>
  <c r="AE333" i="1"/>
  <c r="AF333" i="1"/>
  <c r="AJ333" i="1"/>
  <c r="AC334" i="1"/>
  <c r="AD334" i="1"/>
  <c r="AE334" i="1"/>
  <c r="AF334" i="1"/>
  <c r="AJ334" i="1"/>
  <c r="AC335" i="1"/>
  <c r="AD335" i="1"/>
  <c r="AE335" i="1"/>
  <c r="AF335" i="1"/>
  <c r="AJ335" i="1"/>
  <c r="AC337" i="1"/>
  <c r="AD337" i="1"/>
  <c r="AE337" i="1"/>
  <c r="AF337" i="1"/>
  <c r="AJ337" i="1"/>
  <c r="AC338" i="1"/>
  <c r="AD338" i="1"/>
  <c r="AE338" i="1"/>
  <c r="AF338" i="1"/>
  <c r="AJ338" i="1"/>
  <c r="AC339" i="1"/>
  <c r="AD339" i="1"/>
  <c r="AE339" i="1"/>
  <c r="AF339" i="1"/>
  <c r="AJ339" i="1"/>
  <c r="AJ340" i="1"/>
  <c r="AJ341" i="1"/>
  <c r="AC342" i="1"/>
  <c r="AD342" i="1"/>
  <c r="AE342" i="1"/>
  <c r="AF342" i="1"/>
  <c r="AJ342" i="1"/>
  <c r="AC344" i="1"/>
  <c r="AD344" i="1"/>
  <c r="AE344" i="1"/>
  <c r="AF344" i="1"/>
  <c r="AJ344" i="1"/>
  <c r="AC345" i="1"/>
  <c r="AD345" i="1"/>
  <c r="AE345" i="1"/>
  <c r="AF345" i="1"/>
  <c r="AJ345" i="1"/>
  <c r="AC346" i="1"/>
  <c r="AD346" i="1"/>
  <c r="AE346" i="1"/>
  <c r="AF346" i="1"/>
  <c r="AJ346" i="1"/>
  <c r="AC347" i="1"/>
  <c r="AD347" i="1"/>
  <c r="AE347" i="1"/>
  <c r="AF347" i="1"/>
  <c r="AJ347" i="1"/>
  <c r="AC348" i="1"/>
  <c r="AD348" i="1"/>
  <c r="AE348" i="1"/>
  <c r="AF348" i="1"/>
  <c r="AJ348" i="1"/>
  <c r="AJ350" i="1"/>
  <c r="AJ351" i="1"/>
  <c r="AJ352" i="1"/>
  <c r="AC353" i="1"/>
  <c r="AD353" i="1"/>
  <c r="AE353" i="1"/>
  <c r="AF353" i="1"/>
  <c r="AJ353" i="1"/>
  <c r="AJ354" i="1"/>
  <c r="AJ358" i="1"/>
  <c r="AC16" i="1"/>
  <c r="AD16" i="1"/>
  <c r="AE16" i="1"/>
  <c r="AF16" i="1"/>
  <c r="AI16" i="1"/>
  <c r="AI17" i="1"/>
  <c r="AI19" i="1"/>
  <c r="AI20" i="1"/>
  <c r="AI21" i="1"/>
  <c r="AI22" i="1"/>
  <c r="AI23" i="1"/>
  <c r="AI24" i="1"/>
  <c r="AC25" i="1"/>
  <c r="AD25" i="1"/>
  <c r="AE25" i="1"/>
  <c r="AF25" i="1"/>
  <c r="AI25" i="1"/>
  <c r="AI26" i="1"/>
  <c r="AI27" i="1"/>
  <c r="AC28" i="1"/>
  <c r="AD28" i="1"/>
  <c r="AE28" i="1"/>
  <c r="AF28" i="1"/>
  <c r="AI28" i="1"/>
  <c r="AI29" i="1"/>
  <c r="AI30" i="1"/>
  <c r="AI31" i="1"/>
  <c r="AI32" i="1"/>
  <c r="AI33" i="1"/>
  <c r="AI34" i="1"/>
  <c r="AI35" i="1"/>
  <c r="AI36" i="1"/>
  <c r="AC37" i="1"/>
  <c r="AD37" i="1"/>
  <c r="AE37" i="1"/>
  <c r="AF37" i="1"/>
  <c r="AI37" i="1"/>
  <c r="AI38" i="1"/>
  <c r="AI39" i="1"/>
  <c r="AI40" i="1"/>
  <c r="AC41" i="1"/>
  <c r="AD41" i="1"/>
  <c r="AE41" i="1"/>
  <c r="AF41" i="1"/>
  <c r="AI41" i="1"/>
  <c r="AI42" i="1"/>
  <c r="AC43" i="1"/>
  <c r="AD43" i="1"/>
  <c r="AE43" i="1"/>
  <c r="AF43" i="1"/>
  <c r="AI43" i="1"/>
  <c r="AI44" i="1"/>
  <c r="AI45" i="1"/>
  <c r="AC46" i="1"/>
  <c r="AD46" i="1"/>
  <c r="AE46" i="1"/>
  <c r="AF46" i="1"/>
  <c r="AI46" i="1"/>
  <c r="AC47" i="1"/>
  <c r="AD47" i="1"/>
  <c r="AE47" i="1"/>
  <c r="AF47" i="1"/>
  <c r="AI47" i="1"/>
  <c r="AI48" i="1"/>
  <c r="AI49" i="1"/>
  <c r="AI50" i="1"/>
  <c r="AI51" i="1"/>
  <c r="AI52" i="1"/>
  <c r="AC54" i="1"/>
  <c r="AD54" i="1"/>
  <c r="AE54" i="1"/>
  <c r="AF54" i="1"/>
  <c r="AI54" i="1"/>
  <c r="AI55" i="1"/>
  <c r="AI56" i="1"/>
  <c r="AI57" i="1"/>
  <c r="AI58" i="1"/>
  <c r="AC59" i="1"/>
  <c r="AD59" i="1"/>
  <c r="AE59" i="1"/>
  <c r="AF59" i="1"/>
  <c r="AI59" i="1"/>
  <c r="AC60" i="1"/>
  <c r="AD60" i="1"/>
  <c r="AE60" i="1"/>
  <c r="AF60" i="1"/>
  <c r="AI60" i="1"/>
  <c r="AI61" i="1"/>
  <c r="AI62" i="1"/>
  <c r="AI63" i="1"/>
  <c r="AI64" i="1"/>
  <c r="AI65" i="1"/>
  <c r="AC66" i="1"/>
  <c r="AD66" i="1"/>
  <c r="AE66" i="1"/>
  <c r="AF66" i="1"/>
  <c r="AI66" i="1"/>
  <c r="AI67" i="1"/>
  <c r="AI68" i="1"/>
  <c r="AI69" i="1"/>
  <c r="AI71" i="1"/>
  <c r="AI72" i="1"/>
  <c r="N73" i="1"/>
  <c r="AC73" i="1"/>
  <c r="AD73" i="1"/>
  <c r="AE73" i="1"/>
  <c r="AF73" i="1"/>
  <c r="AI73" i="1"/>
  <c r="AI74" i="1"/>
  <c r="AC75" i="1"/>
  <c r="AD75" i="1"/>
  <c r="AE75" i="1"/>
  <c r="AF75" i="1"/>
  <c r="AI75" i="1"/>
  <c r="AC76" i="1"/>
  <c r="AD76" i="1"/>
  <c r="AE76" i="1"/>
  <c r="AF76" i="1"/>
  <c r="AI76" i="1"/>
  <c r="AI79" i="1"/>
  <c r="AI80" i="1"/>
  <c r="AC81" i="1"/>
  <c r="AD81" i="1"/>
  <c r="AE81" i="1"/>
  <c r="AF81" i="1"/>
  <c r="AI81" i="1"/>
  <c r="AC82" i="1"/>
  <c r="AD82" i="1"/>
  <c r="AE82" i="1"/>
  <c r="AF82" i="1"/>
  <c r="AI82" i="1"/>
  <c r="AI83" i="1"/>
  <c r="AC84" i="1"/>
  <c r="AD84" i="1"/>
  <c r="AE84" i="1"/>
  <c r="AF84" i="1"/>
  <c r="AI84" i="1"/>
  <c r="AC85" i="1"/>
  <c r="AD85" i="1"/>
  <c r="AE85" i="1"/>
  <c r="AF85" i="1"/>
  <c r="AI85" i="1"/>
  <c r="AI86" i="1"/>
  <c r="AI87" i="1"/>
  <c r="AI88" i="1"/>
  <c r="AI89" i="1"/>
  <c r="AI90" i="1"/>
  <c r="AI91" i="1"/>
  <c r="AI92" i="1"/>
  <c r="AC94" i="1"/>
  <c r="AD94" i="1"/>
  <c r="AE94" i="1"/>
  <c r="AF94" i="1"/>
  <c r="AI94" i="1"/>
  <c r="AI95" i="1"/>
  <c r="AI96" i="1"/>
  <c r="AI97" i="1"/>
  <c r="AI98" i="1"/>
  <c r="AI99" i="1"/>
  <c r="AI100" i="1"/>
  <c r="AI101" i="1"/>
  <c r="AI102" i="1"/>
  <c r="AI103" i="1"/>
  <c r="AI104" i="1"/>
  <c r="AI105" i="1"/>
  <c r="AI106" i="1"/>
  <c r="AI107" i="1"/>
  <c r="AI108" i="1"/>
  <c r="AI109" i="1"/>
  <c r="AI110" i="1"/>
  <c r="AI111" i="1"/>
  <c r="AI112" i="1"/>
  <c r="AI113"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2" i="1"/>
  <c r="AI143" i="1"/>
  <c r="AI144" i="1"/>
  <c r="AI145" i="1"/>
  <c r="AI146" i="1"/>
  <c r="AI147" i="1"/>
  <c r="AI148" i="1"/>
  <c r="AI149" i="1"/>
  <c r="AC150" i="1"/>
  <c r="AD150" i="1"/>
  <c r="AE150" i="1"/>
  <c r="AF150" i="1"/>
  <c r="AI150" i="1"/>
  <c r="AC151" i="1"/>
  <c r="AD151" i="1"/>
  <c r="AE151" i="1"/>
  <c r="AF151" i="1"/>
  <c r="AI151" i="1"/>
  <c r="AI152" i="1"/>
  <c r="AI153" i="1"/>
  <c r="AI154" i="1"/>
  <c r="AI155" i="1"/>
  <c r="AC156" i="1"/>
  <c r="AD156" i="1"/>
  <c r="AE156" i="1"/>
  <c r="AF156" i="1"/>
  <c r="AI156" i="1"/>
  <c r="AI157" i="1"/>
  <c r="AI158" i="1"/>
  <c r="AI159" i="1"/>
  <c r="AI160" i="1"/>
  <c r="AC161" i="1"/>
  <c r="AD161" i="1"/>
  <c r="AE161" i="1"/>
  <c r="AF161" i="1"/>
  <c r="AI161" i="1"/>
  <c r="AI162" i="1"/>
  <c r="AI163" i="1"/>
  <c r="AI164" i="1"/>
  <c r="AI165" i="1"/>
  <c r="AC166" i="1"/>
  <c r="AD166" i="1"/>
  <c r="AE166" i="1"/>
  <c r="AF166" i="1"/>
  <c r="AI166" i="1"/>
  <c r="AI167" i="1"/>
  <c r="AI168" i="1"/>
  <c r="AI169" i="1"/>
  <c r="AI170" i="1"/>
  <c r="AC171" i="1"/>
  <c r="AD171" i="1"/>
  <c r="AE171" i="1"/>
  <c r="AF171" i="1"/>
  <c r="AI171" i="1"/>
  <c r="AI172" i="1"/>
  <c r="AI173" i="1"/>
  <c r="AI174" i="1"/>
  <c r="AC175" i="1"/>
  <c r="AD175" i="1"/>
  <c r="AE175" i="1"/>
  <c r="AF175" i="1"/>
  <c r="AI175" i="1"/>
  <c r="AI176" i="1"/>
  <c r="AC177" i="1"/>
  <c r="AD177" i="1"/>
  <c r="AE177" i="1"/>
  <c r="AF177" i="1"/>
  <c r="AI177" i="1"/>
  <c r="AI178" i="1"/>
  <c r="AI180" i="1"/>
  <c r="AI181" i="1"/>
  <c r="AI182" i="1"/>
  <c r="AC183" i="1"/>
  <c r="AD183" i="1"/>
  <c r="AE183" i="1"/>
  <c r="AF183" i="1"/>
  <c r="AI183" i="1"/>
  <c r="AC184" i="1"/>
  <c r="AD184" i="1"/>
  <c r="AE184" i="1"/>
  <c r="AF184" i="1"/>
  <c r="AI184" i="1"/>
  <c r="AI185" i="1"/>
  <c r="AI186" i="1"/>
  <c r="AI187" i="1"/>
  <c r="AI188" i="1"/>
  <c r="AI189" i="1"/>
  <c r="AI190" i="1"/>
  <c r="AI191" i="1"/>
  <c r="AI192" i="1"/>
  <c r="AI193" i="1"/>
  <c r="AI194" i="1"/>
  <c r="AI195" i="1"/>
  <c r="AI196" i="1"/>
  <c r="AI197" i="1"/>
  <c r="AI198" i="1"/>
  <c r="AI199" i="1"/>
  <c r="AC200" i="1"/>
  <c r="AD200" i="1"/>
  <c r="AE200" i="1"/>
  <c r="AF200" i="1"/>
  <c r="AI200" i="1"/>
  <c r="AI201" i="1"/>
  <c r="AI202" i="1"/>
  <c r="AI203" i="1"/>
  <c r="AI204" i="1"/>
  <c r="AI205" i="1"/>
  <c r="AI206" i="1"/>
  <c r="AI207" i="1"/>
  <c r="AI208" i="1"/>
  <c r="AI209" i="1"/>
  <c r="AI211" i="1"/>
  <c r="AI212" i="1"/>
  <c r="AC213" i="1"/>
  <c r="AD213" i="1"/>
  <c r="AE213" i="1"/>
  <c r="AF213" i="1"/>
  <c r="AI213" i="1"/>
  <c r="AI214" i="1"/>
  <c r="AI215" i="1"/>
  <c r="AI216" i="1"/>
  <c r="AI217" i="1"/>
  <c r="AC218" i="1"/>
  <c r="AD218" i="1"/>
  <c r="AE218" i="1"/>
  <c r="AF218" i="1"/>
  <c r="AI218" i="1"/>
  <c r="AI219" i="1"/>
  <c r="AC220" i="1"/>
  <c r="AD220" i="1"/>
  <c r="AE220" i="1"/>
  <c r="AF220" i="1"/>
  <c r="AI220" i="1"/>
  <c r="AI221" i="1"/>
  <c r="AI222" i="1"/>
  <c r="AI223" i="1"/>
  <c r="AI224" i="1"/>
  <c r="AI225" i="1"/>
  <c r="AI226" i="1"/>
  <c r="AI227" i="1"/>
  <c r="AI228" i="1"/>
  <c r="AI229" i="1"/>
  <c r="AC230" i="1"/>
  <c r="AD230" i="1"/>
  <c r="AE230" i="1"/>
  <c r="AF230" i="1"/>
  <c r="AI230" i="1"/>
  <c r="AI231" i="1"/>
  <c r="AI232" i="1"/>
  <c r="AI233" i="1"/>
  <c r="AC234" i="1"/>
  <c r="AD234" i="1"/>
  <c r="AE234" i="1"/>
  <c r="AF234" i="1"/>
  <c r="AI234" i="1"/>
  <c r="AC235" i="1"/>
  <c r="AD235" i="1"/>
  <c r="AE235" i="1"/>
  <c r="AF235" i="1"/>
  <c r="AI235" i="1"/>
  <c r="AI236" i="1"/>
  <c r="AC237" i="1"/>
  <c r="AD237" i="1"/>
  <c r="AE237" i="1"/>
  <c r="AF237" i="1"/>
  <c r="AI237" i="1"/>
  <c r="AI238" i="1"/>
  <c r="AI239" i="1"/>
  <c r="AI240" i="1"/>
  <c r="AI241" i="1"/>
  <c r="AI242" i="1"/>
  <c r="AI243" i="1"/>
  <c r="AI244" i="1"/>
  <c r="AI245" i="1"/>
  <c r="AI246" i="1"/>
  <c r="AI247" i="1"/>
  <c r="AI248" i="1"/>
  <c r="AI249" i="1"/>
  <c r="AI250" i="1"/>
  <c r="AI251" i="1"/>
  <c r="AI252" i="1"/>
  <c r="AC253" i="1"/>
  <c r="AD253" i="1"/>
  <c r="AE253" i="1"/>
  <c r="AF253" i="1"/>
  <c r="AI253" i="1"/>
  <c r="AI254" i="1"/>
  <c r="AI255" i="1"/>
  <c r="AI257" i="1"/>
  <c r="AI258" i="1"/>
  <c r="AI259" i="1"/>
  <c r="AI260" i="1"/>
  <c r="AI261" i="1"/>
  <c r="AI263" i="1"/>
  <c r="AI266" i="1"/>
  <c r="AI267" i="1"/>
  <c r="AI268" i="1"/>
  <c r="AI269" i="1"/>
  <c r="AI270" i="1"/>
  <c r="AI271" i="1"/>
  <c r="AI272" i="1"/>
  <c r="AI273" i="1"/>
  <c r="AC274" i="1"/>
  <c r="AD274" i="1"/>
  <c r="AE274" i="1"/>
  <c r="AF274" i="1"/>
  <c r="AI274" i="1"/>
  <c r="AI275" i="1"/>
  <c r="AI276" i="1"/>
  <c r="AI277" i="1"/>
  <c r="AI278" i="1"/>
  <c r="AI279" i="1"/>
  <c r="AI280" i="1"/>
  <c r="AI281" i="1"/>
  <c r="AI282" i="1"/>
  <c r="AI283" i="1"/>
  <c r="AI284" i="1"/>
  <c r="AI285" i="1"/>
  <c r="AI286" i="1"/>
  <c r="AI287" i="1"/>
  <c r="AI288" i="1"/>
  <c r="AI289" i="1"/>
  <c r="AI290" i="1"/>
  <c r="AI291" i="1"/>
  <c r="AC292" i="1"/>
  <c r="AD292" i="1"/>
  <c r="AE292" i="1"/>
  <c r="AF292" i="1"/>
  <c r="AI292" i="1"/>
  <c r="AI293" i="1"/>
  <c r="AI294" i="1"/>
  <c r="AI295" i="1"/>
  <c r="AI296" i="1"/>
  <c r="AC297" i="1"/>
  <c r="AD297" i="1"/>
  <c r="AE297" i="1"/>
  <c r="AF297" i="1"/>
  <c r="AI297" i="1"/>
  <c r="AI298" i="1"/>
  <c r="AI299" i="1"/>
  <c r="AI300" i="1"/>
  <c r="AI301" i="1"/>
  <c r="AI302" i="1"/>
  <c r="AI303" i="1"/>
  <c r="AI304" i="1"/>
  <c r="AI305" i="1"/>
  <c r="AI306" i="1"/>
  <c r="AI307" i="1"/>
  <c r="AI308" i="1"/>
  <c r="AI309" i="1"/>
  <c r="AI310" i="1"/>
  <c r="AI311" i="1"/>
  <c r="AI312" i="1"/>
  <c r="AI313" i="1"/>
  <c r="AI314" i="1"/>
  <c r="AI315" i="1"/>
  <c r="AI316" i="1"/>
  <c r="AI317" i="1"/>
  <c r="AI319" i="1"/>
  <c r="AI321" i="1"/>
  <c r="AI322" i="1"/>
  <c r="AI323" i="1"/>
  <c r="AI324" i="1"/>
  <c r="AI325" i="1"/>
  <c r="AI326" i="1"/>
  <c r="AC327" i="1"/>
  <c r="AD327" i="1"/>
  <c r="AE327" i="1"/>
  <c r="AF327" i="1"/>
  <c r="AI327" i="1"/>
  <c r="AC328" i="1"/>
  <c r="AD328" i="1"/>
  <c r="AE328" i="1"/>
  <c r="AF328" i="1"/>
  <c r="AI328" i="1"/>
  <c r="AI329" i="1"/>
  <c r="AI330" i="1"/>
  <c r="AC331" i="1"/>
  <c r="AD331" i="1"/>
  <c r="AE331" i="1"/>
  <c r="AF331" i="1"/>
  <c r="AI331" i="1"/>
  <c r="AI333" i="1"/>
  <c r="AI334" i="1"/>
  <c r="AI335" i="1"/>
  <c r="AI337" i="1"/>
  <c r="AI338" i="1"/>
  <c r="AI339" i="1"/>
  <c r="AI340" i="1"/>
  <c r="AC341" i="1"/>
  <c r="AD341" i="1"/>
  <c r="AE341" i="1"/>
  <c r="AF341" i="1"/>
  <c r="AI341" i="1"/>
  <c r="AI342" i="1"/>
  <c r="AI344" i="1"/>
  <c r="AI345" i="1"/>
  <c r="AI346" i="1"/>
  <c r="AI347" i="1"/>
  <c r="AI348" i="1"/>
  <c r="AI350" i="1"/>
  <c r="AC351" i="1"/>
  <c r="AD351" i="1"/>
  <c r="AE351" i="1"/>
  <c r="AF351" i="1"/>
  <c r="AI351" i="1"/>
  <c r="AI352" i="1"/>
  <c r="AI353" i="1"/>
  <c r="AC354" i="1"/>
  <c r="AD354" i="1"/>
  <c r="AE354" i="1"/>
  <c r="AF354" i="1"/>
  <c r="AI354" i="1"/>
  <c r="AI358" i="1"/>
  <c r="AH16" i="1"/>
  <c r="AH17" i="1"/>
  <c r="AC19" i="1"/>
  <c r="AD19" i="1"/>
  <c r="AE19" i="1"/>
  <c r="AF19" i="1"/>
  <c r="AH19" i="1"/>
  <c r="AH20" i="1"/>
  <c r="AH21" i="1"/>
  <c r="AH22" i="1"/>
  <c r="AH23" i="1"/>
  <c r="AC24" i="1"/>
  <c r="AD24" i="1"/>
  <c r="AE24" i="1"/>
  <c r="AF24" i="1"/>
  <c r="AH24" i="1"/>
  <c r="AH25" i="1"/>
  <c r="AH26" i="1"/>
  <c r="AH27" i="1"/>
  <c r="AH28" i="1"/>
  <c r="AH29" i="1"/>
  <c r="AH30" i="1"/>
  <c r="AH31" i="1"/>
  <c r="AC32" i="1"/>
  <c r="AD32" i="1"/>
  <c r="AE32" i="1"/>
  <c r="AF32" i="1"/>
  <c r="AH32" i="1"/>
  <c r="AH33" i="1"/>
  <c r="AC34" i="1"/>
  <c r="AD34" i="1"/>
  <c r="AE34" i="1"/>
  <c r="AF34" i="1"/>
  <c r="AH34" i="1"/>
  <c r="AH35" i="1"/>
  <c r="AH36" i="1"/>
  <c r="AH37" i="1"/>
  <c r="AH38" i="1"/>
  <c r="AC39" i="1"/>
  <c r="AD39" i="1"/>
  <c r="AE39" i="1"/>
  <c r="AF39" i="1"/>
  <c r="AH39" i="1"/>
  <c r="AH40" i="1"/>
  <c r="AH41" i="1"/>
  <c r="AH42" i="1"/>
  <c r="AH43" i="1"/>
  <c r="AH44" i="1"/>
  <c r="AH45" i="1"/>
  <c r="AH46" i="1"/>
  <c r="AH47" i="1"/>
  <c r="AC48" i="1"/>
  <c r="AD48" i="1"/>
  <c r="AE48" i="1"/>
  <c r="AF48" i="1"/>
  <c r="AH48" i="1"/>
  <c r="AH49" i="1"/>
  <c r="AH50" i="1"/>
  <c r="AH51" i="1"/>
  <c r="AH52" i="1"/>
  <c r="AH54" i="1"/>
  <c r="AC55" i="1"/>
  <c r="AD55" i="1"/>
  <c r="AE55" i="1"/>
  <c r="AF55" i="1"/>
  <c r="AH55" i="1"/>
  <c r="AC56" i="1"/>
  <c r="AD56" i="1"/>
  <c r="AE56" i="1"/>
  <c r="AF56" i="1"/>
  <c r="AH56" i="1"/>
  <c r="AH57" i="1"/>
  <c r="AH58" i="1"/>
  <c r="AH59" i="1"/>
  <c r="AH60" i="1"/>
  <c r="AH61" i="1"/>
  <c r="AH62" i="1"/>
  <c r="AH63" i="1"/>
  <c r="AH64" i="1"/>
  <c r="AC65" i="1"/>
  <c r="AD65" i="1"/>
  <c r="AE65" i="1"/>
  <c r="AF65" i="1"/>
  <c r="AH65" i="1"/>
  <c r="AH66" i="1"/>
  <c r="AC67" i="1"/>
  <c r="AD67" i="1"/>
  <c r="AE67" i="1"/>
  <c r="AF67" i="1"/>
  <c r="AH67" i="1"/>
  <c r="AC68" i="1"/>
  <c r="AD68" i="1"/>
  <c r="AE68" i="1"/>
  <c r="AF68" i="1"/>
  <c r="AH68" i="1"/>
  <c r="AH69" i="1"/>
  <c r="AH71" i="1"/>
  <c r="AC72" i="1"/>
  <c r="AD72" i="1"/>
  <c r="AE72" i="1"/>
  <c r="AF72" i="1"/>
  <c r="AH72" i="1"/>
  <c r="AH73" i="1"/>
  <c r="AH74" i="1"/>
  <c r="AH75" i="1"/>
  <c r="AH76" i="1"/>
  <c r="AH79" i="1"/>
  <c r="AH80" i="1"/>
  <c r="AH81" i="1"/>
  <c r="AH82" i="1"/>
  <c r="AH83" i="1"/>
  <c r="AH84" i="1"/>
  <c r="AH85" i="1"/>
  <c r="AC86" i="1"/>
  <c r="AD86" i="1"/>
  <c r="AE86" i="1"/>
  <c r="AF86" i="1"/>
  <c r="AH86" i="1"/>
  <c r="AH87" i="1"/>
  <c r="AH88" i="1"/>
  <c r="AC89" i="1"/>
  <c r="AD89" i="1"/>
  <c r="AE89" i="1"/>
  <c r="AF89" i="1"/>
  <c r="AH89" i="1"/>
  <c r="AH90" i="1"/>
  <c r="AH91" i="1"/>
  <c r="AH92" i="1"/>
  <c r="AH94" i="1"/>
  <c r="AH95" i="1"/>
  <c r="AH96" i="1"/>
  <c r="AH97" i="1"/>
  <c r="AH98" i="1"/>
  <c r="AH99" i="1"/>
  <c r="AH100" i="1"/>
  <c r="AH101" i="1"/>
  <c r="AH102" i="1"/>
  <c r="AH103" i="1"/>
  <c r="AH104" i="1"/>
  <c r="AH105" i="1"/>
  <c r="AH106" i="1"/>
  <c r="AH107" i="1"/>
  <c r="AH108" i="1"/>
  <c r="AH109" i="1"/>
  <c r="AH110" i="1"/>
  <c r="AH111" i="1"/>
  <c r="AH112" i="1"/>
  <c r="AH113"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2" i="1"/>
  <c r="AH143" i="1"/>
  <c r="AH144" i="1"/>
  <c r="AH145" i="1"/>
  <c r="AH146" i="1"/>
  <c r="AH147" i="1"/>
  <c r="AH148" i="1"/>
  <c r="AH149" i="1"/>
  <c r="AH150" i="1"/>
  <c r="AH151" i="1"/>
  <c r="AH152" i="1"/>
  <c r="AH153" i="1"/>
  <c r="AH154" i="1"/>
  <c r="AH155" i="1"/>
  <c r="AH156" i="1"/>
  <c r="AH157" i="1"/>
  <c r="AH158" i="1"/>
  <c r="AH159" i="1"/>
  <c r="AC160" i="1"/>
  <c r="AD160" i="1"/>
  <c r="AE160" i="1"/>
  <c r="AF160" i="1"/>
  <c r="AH160" i="1"/>
  <c r="AH161" i="1"/>
  <c r="AH162" i="1"/>
  <c r="AH163" i="1"/>
  <c r="AH164" i="1"/>
  <c r="AH165" i="1"/>
  <c r="AH166" i="1"/>
  <c r="AH167" i="1"/>
  <c r="AH168" i="1"/>
  <c r="AH169" i="1"/>
  <c r="AH170" i="1"/>
  <c r="AH171" i="1"/>
  <c r="AH172" i="1"/>
  <c r="AH173" i="1"/>
  <c r="AH174" i="1"/>
  <c r="AH175" i="1"/>
  <c r="AH176" i="1"/>
  <c r="AH177" i="1"/>
  <c r="AH178" i="1"/>
  <c r="AH180" i="1"/>
  <c r="AC181" i="1"/>
  <c r="AD181" i="1"/>
  <c r="AE181" i="1"/>
  <c r="AF181" i="1"/>
  <c r="AH181" i="1"/>
  <c r="AH182" i="1"/>
  <c r="AH183" i="1"/>
  <c r="AH184" i="1"/>
  <c r="AC185" i="1"/>
  <c r="AD185" i="1"/>
  <c r="AE185" i="1"/>
  <c r="AF185" i="1"/>
  <c r="AH185" i="1"/>
  <c r="AH186" i="1"/>
  <c r="AH187" i="1"/>
  <c r="AH188" i="1"/>
  <c r="AH189" i="1"/>
  <c r="AH190" i="1"/>
  <c r="AH191" i="1"/>
  <c r="AH192" i="1"/>
  <c r="AH193" i="1"/>
  <c r="AH194" i="1"/>
  <c r="AH195" i="1"/>
  <c r="AH196" i="1"/>
  <c r="AH197" i="1"/>
  <c r="AC198" i="1"/>
  <c r="AD198" i="1"/>
  <c r="AE198" i="1"/>
  <c r="AF198" i="1"/>
  <c r="AH198" i="1"/>
  <c r="AH199" i="1"/>
  <c r="AH200" i="1"/>
  <c r="AH201" i="1"/>
  <c r="AC202" i="1"/>
  <c r="AD202" i="1"/>
  <c r="AE202" i="1"/>
  <c r="AF202" i="1"/>
  <c r="AH202" i="1"/>
  <c r="AH203" i="1"/>
  <c r="AH204" i="1"/>
  <c r="AH205" i="1"/>
  <c r="AC206" i="1"/>
  <c r="AD206" i="1"/>
  <c r="AE206" i="1"/>
  <c r="AF206" i="1"/>
  <c r="AH206" i="1"/>
  <c r="AH207" i="1"/>
  <c r="AH208" i="1"/>
  <c r="AH209"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C243" i="1"/>
  <c r="AD243" i="1"/>
  <c r="AE243" i="1"/>
  <c r="AF243" i="1"/>
  <c r="AH243" i="1"/>
  <c r="AH244" i="1"/>
  <c r="AH245" i="1"/>
  <c r="AH246" i="1"/>
  <c r="AH247" i="1"/>
  <c r="AH248" i="1"/>
  <c r="AH249" i="1"/>
  <c r="AH250" i="1"/>
  <c r="AH251" i="1"/>
  <c r="AH252" i="1"/>
  <c r="AH253" i="1"/>
  <c r="AH254" i="1"/>
  <c r="AH255" i="1"/>
  <c r="AC257" i="1"/>
  <c r="AD257" i="1"/>
  <c r="AE257" i="1"/>
  <c r="AF257" i="1"/>
  <c r="AH257" i="1"/>
  <c r="AH258" i="1"/>
  <c r="AC259" i="1"/>
  <c r="AD259" i="1"/>
  <c r="AE259" i="1"/>
  <c r="AF259" i="1"/>
  <c r="AH259" i="1"/>
  <c r="AC260" i="1"/>
  <c r="AD260" i="1"/>
  <c r="AE260" i="1"/>
  <c r="AF260" i="1"/>
  <c r="AH260" i="1"/>
  <c r="AC261" i="1"/>
  <c r="AD261" i="1"/>
  <c r="AE261" i="1"/>
  <c r="AF261" i="1"/>
  <c r="AH261" i="1"/>
  <c r="AH263" i="1"/>
  <c r="AH266" i="1"/>
  <c r="AC267" i="1"/>
  <c r="AD267" i="1"/>
  <c r="AE267" i="1"/>
  <c r="AF267" i="1"/>
  <c r="AH267" i="1"/>
  <c r="AH268" i="1"/>
  <c r="AH269" i="1"/>
  <c r="AH270" i="1"/>
  <c r="AH271" i="1"/>
  <c r="AH272" i="1"/>
  <c r="AH273" i="1"/>
  <c r="AH274" i="1"/>
  <c r="AH275" i="1"/>
  <c r="AH276" i="1"/>
  <c r="AH277" i="1"/>
  <c r="AH278" i="1"/>
  <c r="AH279" i="1"/>
  <c r="AH280" i="1"/>
  <c r="AH281" i="1"/>
  <c r="AC282" i="1"/>
  <c r="AD282" i="1"/>
  <c r="AE282" i="1"/>
  <c r="AF282" i="1"/>
  <c r="AH282" i="1"/>
  <c r="AH283" i="1"/>
  <c r="AC284" i="1"/>
  <c r="AD284" i="1"/>
  <c r="AE284" i="1"/>
  <c r="AF284" i="1"/>
  <c r="AH284" i="1"/>
  <c r="AH285" i="1"/>
  <c r="AH286" i="1"/>
  <c r="AH287" i="1"/>
  <c r="AH288" i="1"/>
  <c r="AH289" i="1"/>
  <c r="AC290" i="1"/>
  <c r="AD290" i="1"/>
  <c r="AE290" i="1"/>
  <c r="AF290" i="1"/>
  <c r="AH290" i="1"/>
  <c r="AH291" i="1"/>
  <c r="AH292" i="1"/>
  <c r="AH293" i="1"/>
  <c r="AH294" i="1"/>
  <c r="AH295" i="1"/>
  <c r="AC296" i="1"/>
  <c r="AD296" i="1"/>
  <c r="AE296" i="1"/>
  <c r="AF296" i="1"/>
  <c r="AH296" i="1"/>
  <c r="AH297" i="1"/>
  <c r="AH298" i="1"/>
  <c r="AH299" i="1"/>
  <c r="AH300" i="1"/>
  <c r="AH301" i="1"/>
  <c r="AH302" i="1"/>
  <c r="AH303" i="1"/>
  <c r="AH304" i="1"/>
  <c r="AH305" i="1"/>
  <c r="AH306" i="1"/>
  <c r="AH307" i="1"/>
  <c r="AH308" i="1"/>
  <c r="AH309" i="1"/>
  <c r="AH310" i="1"/>
  <c r="AH311" i="1"/>
  <c r="AH312" i="1"/>
  <c r="AH313" i="1"/>
  <c r="AH314" i="1"/>
  <c r="AH315" i="1"/>
  <c r="AH316" i="1"/>
  <c r="AH317" i="1"/>
  <c r="AH319" i="1"/>
  <c r="AC321" i="1"/>
  <c r="AD321" i="1"/>
  <c r="AE321" i="1"/>
  <c r="AF321" i="1"/>
  <c r="AH321" i="1"/>
  <c r="AH322" i="1"/>
  <c r="AC323" i="1"/>
  <c r="AD323" i="1"/>
  <c r="AE323" i="1"/>
  <c r="AF323" i="1"/>
  <c r="AH323" i="1"/>
  <c r="AH324" i="1"/>
  <c r="AH325" i="1"/>
  <c r="AH326" i="1"/>
  <c r="AH327" i="1"/>
  <c r="AH328" i="1"/>
  <c r="AH329" i="1"/>
  <c r="AH330" i="1"/>
  <c r="AH331" i="1"/>
  <c r="AH333" i="1"/>
  <c r="AH334" i="1"/>
  <c r="AH335" i="1"/>
  <c r="AH337" i="1"/>
  <c r="AH338" i="1"/>
  <c r="AH339" i="1"/>
  <c r="AC340" i="1"/>
  <c r="AD340" i="1"/>
  <c r="AE340" i="1"/>
  <c r="AF340" i="1"/>
  <c r="AH340" i="1"/>
  <c r="AH341" i="1"/>
  <c r="AH342" i="1"/>
  <c r="AH344" i="1"/>
  <c r="AH345" i="1"/>
  <c r="AH346" i="1"/>
  <c r="AH347" i="1"/>
  <c r="AH348" i="1"/>
  <c r="AC350" i="1"/>
  <c r="AD350" i="1"/>
  <c r="AE350" i="1"/>
  <c r="AF350" i="1"/>
  <c r="AH350" i="1"/>
  <c r="AH351" i="1"/>
  <c r="AC352" i="1"/>
  <c r="AD352" i="1"/>
  <c r="AE352" i="1"/>
  <c r="AF352" i="1"/>
  <c r="AH352" i="1"/>
  <c r="AH353" i="1"/>
  <c r="AH354" i="1"/>
  <c r="AH358" i="1"/>
  <c r="AC17" i="1"/>
  <c r="AD17" i="1"/>
  <c r="AE17" i="1"/>
  <c r="AF17" i="1"/>
  <c r="AC21" i="1"/>
  <c r="AD21" i="1"/>
  <c r="AE21" i="1"/>
  <c r="AF21" i="1"/>
  <c r="AC31" i="1"/>
  <c r="AD31" i="1"/>
  <c r="AE31" i="1"/>
  <c r="AF31" i="1"/>
  <c r="AC33" i="1"/>
  <c r="AD33" i="1"/>
  <c r="AE33" i="1"/>
  <c r="AF33" i="1"/>
  <c r="AC35" i="1"/>
  <c r="AD35" i="1"/>
  <c r="AE35" i="1"/>
  <c r="AF35" i="1"/>
  <c r="AC36" i="1"/>
  <c r="AD36" i="1"/>
  <c r="AE36" i="1"/>
  <c r="AF36" i="1"/>
  <c r="AC57" i="1"/>
  <c r="AD57" i="1"/>
  <c r="AE57" i="1"/>
  <c r="AF57" i="1"/>
  <c r="AC74" i="1"/>
  <c r="AD74" i="1"/>
  <c r="AE74" i="1"/>
  <c r="AF74" i="1"/>
  <c r="AC79" i="1"/>
  <c r="AD79" i="1"/>
  <c r="AE79" i="1"/>
  <c r="AF79" i="1"/>
  <c r="AC91" i="1"/>
  <c r="AD91" i="1"/>
  <c r="AE91" i="1"/>
  <c r="AF91" i="1"/>
  <c r="AC92" i="1"/>
  <c r="AD92" i="1"/>
  <c r="AE92" i="1"/>
  <c r="AF92" i="1"/>
  <c r="AC164" i="1"/>
  <c r="AD164" i="1"/>
  <c r="AE164" i="1"/>
  <c r="AF164" i="1"/>
  <c r="AC169" i="1"/>
  <c r="AD169" i="1"/>
  <c r="AE169" i="1"/>
  <c r="AF169" i="1"/>
  <c r="AC189" i="1"/>
  <c r="AD189" i="1"/>
  <c r="AE189" i="1"/>
  <c r="AF189" i="1"/>
  <c r="AC195" i="1"/>
  <c r="AD195" i="1"/>
  <c r="AE195" i="1"/>
  <c r="AF195" i="1"/>
  <c r="AC197" i="1"/>
  <c r="AD197" i="1"/>
  <c r="AE197" i="1"/>
  <c r="AF197" i="1"/>
  <c r="AC217" i="1"/>
  <c r="AD217" i="1"/>
  <c r="AE217" i="1"/>
  <c r="AF217" i="1"/>
  <c r="AC240" i="1"/>
  <c r="AD240" i="1"/>
  <c r="AE240" i="1"/>
  <c r="AF240" i="1"/>
  <c r="AC241" i="1"/>
  <c r="AD241" i="1"/>
  <c r="AE241" i="1"/>
  <c r="AF241" i="1"/>
  <c r="AC242" i="1"/>
  <c r="AD242" i="1"/>
  <c r="AE242" i="1"/>
  <c r="AF242" i="1"/>
  <c r="AC276" i="1"/>
  <c r="AD276" i="1"/>
  <c r="AE276" i="1"/>
  <c r="AF276" i="1"/>
  <c r="AC281" i="1"/>
  <c r="AD281" i="1"/>
  <c r="AE281" i="1"/>
  <c r="AF281" i="1"/>
  <c r="AC288" i="1"/>
  <c r="AD288" i="1"/>
  <c r="AE288" i="1"/>
  <c r="AF288" i="1"/>
  <c r="AF358" i="1"/>
  <c r="AE358" i="1"/>
  <c r="AD358" i="1"/>
  <c r="AC53" i="1"/>
  <c r="AC70" i="1"/>
  <c r="AC358" i="1"/>
  <c r="AJ357" i="1"/>
  <c r="AI357" i="1"/>
  <c r="AH357" i="1"/>
  <c r="AF357" i="1"/>
  <c r="AE357" i="1"/>
  <c r="AD357" i="1"/>
  <c r="AC357" i="1"/>
  <c r="T354" i="1"/>
  <c r="T353" i="1"/>
  <c r="T352" i="1"/>
  <c r="T351" i="1"/>
  <c r="T350" i="1"/>
  <c r="T349" i="1"/>
  <c r="T348" i="1"/>
  <c r="T347" i="1"/>
  <c r="T346" i="1"/>
  <c r="T345" i="1"/>
  <c r="T344" i="1"/>
  <c r="T343" i="1"/>
  <c r="T342" i="1"/>
  <c r="T341" i="1"/>
  <c r="T340" i="1"/>
  <c r="T339" i="1"/>
  <c r="T338" i="1"/>
  <c r="T337" i="1"/>
  <c r="T336" i="1"/>
  <c r="T335" i="1"/>
  <c r="T334" i="1"/>
  <c r="T333" i="1"/>
  <c r="T331" i="1"/>
  <c r="T330" i="1"/>
  <c r="T329"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1" i="1"/>
  <c r="T280" i="1"/>
  <c r="T279" i="1"/>
  <c r="T277" i="1"/>
  <c r="T276" i="1"/>
  <c r="T274" i="1"/>
  <c r="T273" i="1"/>
  <c r="T272" i="1"/>
  <c r="T271" i="1"/>
  <c r="T270" i="1"/>
  <c r="T269" i="1"/>
  <c r="T268" i="1"/>
  <c r="T267" i="1"/>
  <c r="T266" i="1"/>
  <c r="T263"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X48" i="1"/>
  <c r="T48" i="1"/>
  <c r="T47" i="1"/>
  <c r="T46" i="1"/>
  <c r="T45" i="1"/>
  <c r="T44" i="1"/>
  <c r="T43" i="1"/>
  <c r="T42" i="1"/>
  <c r="T41" i="1"/>
  <c r="T39" i="1"/>
  <c r="T38" i="1"/>
  <c r="T37" i="1"/>
  <c r="T36" i="1"/>
  <c r="T35" i="1"/>
  <c r="T34" i="1"/>
  <c r="T32" i="1"/>
  <c r="T1" i="1"/>
</calcChain>
</file>

<file path=xl/sharedStrings.xml><?xml version="1.0" encoding="utf-8"?>
<sst xmlns="http://schemas.openxmlformats.org/spreadsheetml/2006/main" count="3320" uniqueCount="1165">
  <si>
    <t>SEVERITY CODE</t>
  </si>
  <si>
    <t>LOCUS OF FAILURE</t>
  </si>
  <si>
    <t>MINE/PROJECT &amp; LOCATION</t>
  </si>
  <si>
    <t>ORE TYPE</t>
  </si>
  <si>
    <t>DAM TYPE</t>
  </si>
  <si>
    <t>DAM FILL MATERIAL</t>
  </si>
  <si>
    <t>DAM HEIGHT (meters)</t>
  </si>
  <si>
    <t>STORAGE VOLUME
(cu. meters)</t>
  </si>
  <si>
    <t>ICOLD INCIDENT CLASSIFICATIONS</t>
  </si>
  <si>
    <t>INCIDENT YEAR</t>
  </si>
  <si>
    <t>INCIDENT DATE</t>
  </si>
  <si>
    <t>RELEASE
(cu. meters)</t>
  </si>
  <si>
    <t>RUNOUT (km)</t>
  </si>
  <si>
    <t>DEATHS</t>
  </si>
  <si>
    <t>SOURCES</t>
  </si>
  <si>
    <t>NOTES</t>
  </si>
  <si>
    <t>DEPOSIT TYPE</t>
  </si>
  <si>
    <t>Est. Size (resource)  Mtonnes</t>
  </si>
  <si>
    <t>Cu, %</t>
  </si>
  <si>
    <t>Au, ppm</t>
  </si>
  <si>
    <t>CuEq, %</t>
  </si>
  <si>
    <t>1st Prod</t>
  </si>
  <si>
    <t>Est. Mill through-put to event, Mtonnes</t>
  </si>
  <si>
    <t>Adverse Minerals</t>
  </si>
  <si>
    <t>Magnitude Index Scores ( act/ ref decade average)</t>
  </si>
  <si>
    <t>INDEX BY SEVERITY CODE</t>
  </si>
  <si>
    <t>Type Number</t>
  </si>
  <si>
    <t>Type Key</t>
  </si>
  <si>
    <t>Type Cause</t>
  </si>
  <si>
    <t>ICOLD Incident Number</t>
  </si>
  <si>
    <t>Release</t>
  </si>
  <si>
    <t>Runout</t>
  </si>
  <si>
    <t>Deaths</t>
  </si>
  <si>
    <t>Overall</t>
  </si>
  <si>
    <t>vser</t>
  </si>
  <si>
    <t>ser</t>
  </si>
  <si>
    <t>minor</t>
  </si>
  <si>
    <t>as of: 6Jul20</t>
  </si>
  <si>
    <t>ORE DEPOSIT DATA</t>
  </si>
  <si>
    <t>P/PRAVG</t>
  </si>
  <si>
    <t>Q/QRAVG</t>
  </si>
  <si>
    <t>R/RRAVG</t>
  </si>
  <si>
    <t>SUM AH:AJ</t>
  </si>
  <si>
    <t>raw</t>
  </si>
  <si>
    <t>-</t>
  </si>
  <si>
    <t>Ponce Enríquez, Azuay Province, Equador (Austro Gold)</t>
  </si>
  <si>
    <t>Au</t>
  </si>
  <si>
    <t>A</t>
  </si>
  <si>
    <t>ST</t>
  </si>
  <si>
    <t>Reuters</t>
  </si>
  <si>
    <t>A small tailings dam breached in the southern Azuay province, releasing about 50 tonnes of pollutants into the Tenguel river, killing fish.</t>
  </si>
  <si>
    <t>San José de Los Manzanos, Canelas, Durango, Mexico (Exportaciones de Minerales de Topia SA - EMITSA)</t>
  </si>
  <si>
    <t>Pb, Zn</t>
  </si>
  <si>
    <t>OT</t>
  </si>
  <si>
    <t>WISE</t>
  </si>
  <si>
    <t>Tailings spilled on a nearby road and 8,000 m2 of land, reaching the San Bernabé stream after 5 km and the town of the same name (https://www.gob.mx/profepa/prensa/clausura-profepa-a-empresa-minera-que-sufrio-derrame-de-casi-6-mil-metros-cubicos-de-jales-en-durango)</t>
  </si>
  <si>
    <t>Yichun Luming Mining, (China Railway Resources Group) Heilongjiang Province, China</t>
  </si>
  <si>
    <t>Mo</t>
  </si>
  <si>
    <t>US</t>
  </si>
  <si>
    <t>Rueters, WISE, AGU</t>
  </si>
  <si>
    <t>"No. 4 overflow well" [?] of the tailings dam tilted, resulting in the release of supernatant water and tailings (WISE).  Testing of water in the Hulan river some 110 km southwest of the mining site in Yichun showed the molybdenum content was 2.8 times higher than standard levels.  AGU Blogoshpere proposed two hypotheses - (1) that this was a decant tower, a structure constructed to dewater the tailings; and, (2) this is a reclaim system.  (I favor the first explanation - DMC)</t>
  </si>
  <si>
    <t>Nossa Senhora do Livramento, Mato Grosso, Brazil (VM Mineração e Construção, Cuiabá)</t>
  </si>
  <si>
    <t>WISE, AGU, RISKOPE</t>
  </si>
  <si>
    <t xml:space="preserve">tailings flowed 1-2 km, thereby disrupting a power line </t>
  </si>
  <si>
    <t>Cobriza mine, San Pedro de Coris district, Churcampa province, Huancavelica region, Peru (Doe Run Perú S.R.L)</t>
  </si>
  <si>
    <t>Cu</t>
  </si>
  <si>
    <t>WISE, AGU</t>
  </si>
  <si>
    <t xml:space="preserve">tailings covered an area of 41,574 m2 and reached Mantaro River. The tailings runout has reportedly generated a serious pollution incident in the Rio Mantaro.  There are fears that a stretch of the river extending for 375 km has been contaminated with cyanide.  </t>
  </si>
  <si>
    <t>Hpakant, Kachin state, Myanmar,Shwe Nagar Koe Kaung Gems Co. Ltd., Myanmar Thura Gems Co. Ltd.</t>
  </si>
  <si>
    <t>Jade</t>
  </si>
  <si>
    <t>wase heap failure 3 dead 54 missing</t>
  </si>
  <si>
    <t>Muri, Jharkhand, India (Hindalco Industries Limited)</t>
  </si>
  <si>
    <t>Al</t>
  </si>
  <si>
    <t>B</t>
  </si>
  <si>
    <t>1?</t>
  </si>
  <si>
    <t>Spill of red mud over 35 acres and a nearby railway line, number of casualties still unclear. The boundary wall of the caustic pond created by Hindalco Ltd collapsed thus leading to a landslide like situation in Muri near the railway tracks.  Appears to be the result of stacking dry tailngs too high.</t>
  </si>
  <si>
    <t>Machadinho d'Oeste, Oriente Novo, Rondônia, Brazil (Metalmig Mineração Indústria e Comércio S/A)</t>
  </si>
  <si>
    <t>Tin</t>
  </si>
  <si>
    <t>Failure of inactive tailings dam after heavy rain. Tailings spill damaged seven bridges, leaving 50 families isolated. No deaths or injuries reported.  A number of photos of the accident aftermath were reviewed, and from the photos it is apparent the spill release is large enough to warrant a Severtiy Code rating of 2.</t>
  </si>
  <si>
    <t>Brumadinho, Mina Córrego do Feijão, Minas Gerais, Brazil (Vale)</t>
  </si>
  <si>
    <t>Fe</t>
  </si>
  <si>
    <t>T</t>
  </si>
  <si>
    <t>SI</t>
  </si>
  <si>
    <t>Quelopana, 2019, www.worldminetailingsfailures.org</t>
  </si>
  <si>
    <t>The tailings wave devastated the mine's loading station and its administrative area. It then traveled approx. downhill until reaching Rio Paraopeba, destroying a railway bridge, and spreading to parts of the local community Vila Ferteco. 259 confirmed deaths + 11 missing (Feb20)</t>
  </si>
  <si>
    <t>Huancapatí, Recuay province, Áncash region, Peru (Compañía Minera Lincuna SA, Grupo Picasso)</t>
  </si>
  <si>
    <t>Collapse of embankment of tailings dam No. 2 after heavy rain. The incident has contaminated crops, the Sipchoc creek and the Santa river.</t>
  </si>
  <si>
    <t>Duke Energy, L.V. Sutton Power Station, Wilmington, North Carolina.</t>
  </si>
  <si>
    <t>Ash</t>
  </si>
  <si>
    <t>https://www.nytimes.com/2018/09/21/climate/florences-floodwaters-breach-defenses-at-power-plant-prompting-shutdown.html</t>
  </si>
  <si>
    <t>The dam imperils two unlined coal ash ponds on site, which contain a combined 2.1 million cubic yards of coal ash.  During Hurricane Florence the ponds were overtopped.</t>
  </si>
  <si>
    <t>Duke Energy, HF Lee Power Plant, Goldsboro, North Carolina</t>
  </si>
  <si>
    <t>https://www.wral.com/after-florence-coal-ash-sites-near-goldsboro-completely-underwater-/17860975/</t>
  </si>
  <si>
    <t xml:space="preserve">Three older inactive storage sites, covered by soil and vegetation, including tall trees, were submerged by Hurrican Florence. They hold 1.3 million tons of ash. </t>
  </si>
  <si>
    <t>Cieneguita mine, Urique municipality, Chihuahua, Mexico 
(Minera Rio Tinto and Pan American Goldfields)</t>
  </si>
  <si>
    <t>Au Ag</t>
  </si>
  <si>
    <t>http://www.mining.com/five-bodies-rescued-collapsed-mine-mexico/</t>
  </si>
  <si>
    <t>Dam failure results in tailings release in Cañitas creek for 26 km. Seven workers reported missing.</t>
  </si>
  <si>
    <t>Hpakant Jade Mines, Myanmar</t>
  </si>
  <si>
    <t>U</t>
  </si>
  <si>
    <t>https://www.mmtimes.com/news/death-toll-hpakant-landslide-rises-20.html</t>
  </si>
  <si>
    <t>Failure of waste rock pile for Jade mining.</t>
  </si>
  <si>
    <t>Hector Mine Pit Pond, MN, USA</t>
  </si>
  <si>
    <t>ASDSO</t>
  </si>
  <si>
    <t>Tributary stream meandered into abandoned mine pit during spring snowmelt causing partially filled mine pit to completely fill and overtop natural earth embankment.  Embankment failed, draining pit into the Embarass River and causing damage to utilities and water quality issues on Embarass Lake.  There is question about whether the embankment that failed was man-made or natural.</t>
  </si>
  <si>
    <t>Cadia, New South Wales (Newcrest Mining)</t>
  </si>
  <si>
    <t>Cu Au</t>
  </si>
  <si>
    <t>MW</t>
  </si>
  <si>
    <t>FN</t>
  </si>
  <si>
    <t>WISE, Newcrest Release, Report on NTSF Embankment Failure, Cadia Valley Operations, for Ashurst Australia, by Independent Technical Review Board</t>
  </si>
  <si>
    <t>A central mechanism in how the embankment failure developed was load redistribution within the dam and its foundation as zones became over-stressed. A section of the northern dam wall collapsed into the southern tailings dam. Two earthquakes were recorded in the area, ten seconds apart and just over two kilometres from the mine the day before the failure. The earthquake had a magnitude of 2.7 with 0.15g loading that did affect the failure.</t>
  </si>
  <si>
    <t>Barcarena, Pará, Brazil , Alunorte 
(Hydro Alu Norte/Norsk Hydro ASA)</t>
  </si>
  <si>
    <t>https://news.mongabay.com/2018/02/norsk-hydro-accused-of-amazon-toxic-spill-admits-clandestine-pipeline/</t>
  </si>
  <si>
    <t>High levels of lead, aluminum, sodium and other toxins have been detected in drinking water up to two kilometers away from the Norsk Hydro property, according to the Ministry of Health. The pH recorded in the waters was 10. The company denied the spill on its website.</t>
  </si>
  <si>
    <t>https://www.efe.com/efe/english/portada/6-killed-in-landslide-abandoned-jade-mine-myanmar/50000260-3484590</t>
  </si>
  <si>
    <t>Hernic PGM Project, South Africa (Jubilee Metals Group)</t>
  </si>
  <si>
    <t>Cr</t>
  </si>
  <si>
    <t>Unk</t>
  </si>
  <si>
    <t>Reuters 5Jan18</t>
  </si>
  <si>
    <t>V-shaped failure of the side wall of compartment 2 of the tailings dam. The failure in the wall was resealed the same day by Hernic. The spillage was contained on the adjacent property, which was previously used as an opencast mining area.</t>
  </si>
  <si>
    <t>Kokoya mine, Liberia (MNG Gold-Liberia)</t>
  </si>
  <si>
    <t>Liberian Observer (https://www.liberianobserver.com/news/epa-provides-updates-on-mng-gold-mine-incident/)</t>
  </si>
  <si>
    <t>A section of the geo-membrane layer of the tailing storage dam at the MNG Gold mines in Kokoya Bong County ruptured and resulted into uncontrollable discharged of slurry containing cyanide from the dam into the Sien Creek. 34 persons were reportedly affected and admitted at major medical centers. The TSF holds about 300,000 cubic meters of water, and theamount spilled was 3 million gallons (11,356 m3, https://frontpageafricaonline.com/news/liberia-investigation-into-cyanide-spillage-finds-mng-gold-liable-of-polluting-bong-county/).</t>
  </si>
  <si>
    <t>Vedanta Aluminium Limited Smelter Ash Pond, Jharsuguda, India</t>
  </si>
  <si>
    <t>https://www.telegraphindia.com/1170908/jsp/odisha/story_171460.jsp</t>
  </si>
  <si>
    <t>115 acres of agricultural land had been covered by ash layered around 0.5 metres to 3 metres. The officials have also found evidence of severe water pollution in the Bheden river.</t>
  </si>
  <si>
    <t>Mishor Rotem, Israel (ICL Rotem)</t>
  </si>
  <si>
    <t>P</t>
  </si>
  <si>
    <t>Reuters 2Jul17</t>
  </si>
  <si>
    <t>ICL reported that on June 30 a dike partially collapsed at Pool 3, which is used for the accumulation of phosphogypsum water. 100,000 cubic meters (26.4 million gallons) of highly acidic wastewater surged through a dry Ashalim riverbed in southern Israel left a wake of ecological destruction more than 20 km (12 miles) long.</t>
  </si>
  <si>
    <t>Husab, Namibia (Swakop Uranium (Taurus Minerals))</t>
  </si>
  <si>
    <t>https://www.namibian.com.na/166987/archive-read/Husab-tailings-facility-leaked-due-to-pump-failure</t>
  </si>
  <si>
    <t>Pump failure in commissioning caused overtopping initially denied by miner. Fully contained near perimter.  No release onto unlined area</t>
  </si>
  <si>
    <t>Highland Valley Copper, British Columbia, Canada (Teck Resources)</t>
  </si>
  <si>
    <t>Sand</t>
  </si>
  <si>
    <t>ER</t>
  </si>
  <si>
    <t>https://www.castanet.net/news/Kamloops/194524/225K-gallon-spill-at-mine</t>
  </si>
  <si>
    <t>A 4.5-metre deep and six-metre wide trench down the face of the 140-metre high dam. Contaminated water collected in containment system at the base of the dam.  Water pipeline leak wasn't noticed for three hours.</t>
  </si>
  <si>
    <t>Tonglvshan Mine, Hubei Province, China (China Daye Ltd.)</t>
  </si>
  <si>
    <t>Cu Au Ag Fe</t>
  </si>
  <si>
    <t xml:space="preserve">A partial dam failure occurred at the northwestern corner of the tailings pond, which flooded a fish pond downstream of approx. 27 hectares. Two persons were reported dead and one was reported missing. </t>
  </si>
  <si>
    <t>Antamok, Baguio, Philippines (Philex)</t>
  </si>
  <si>
    <t>Au?</t>
  </si>
  <si>
    <t>Antamok leak under control, Baguio Midland Courier Website, 6Nov16</t>
  </si>
  <si>
    <t>50,000 metric tons of tailings material leaked into Liang River during the onslaught of Super Typhoon.</t>
  </si>
  <si>
    <t>Duke Energy Coal Ash, Goldsboro, North Carolina</t>
  </si>
  <si>
    <t>coal</t>
  </si>
  <si>
    <t>http://www.ecowatch.com/coal-ash-duke-energy-2053607683.html</t>
  </si>
  <si>
    <t>Coal ash pond flooded by Hurricane Matthew. Fly ash coated tree branches as much as seven feet above the river surface.</t>
  </si>
  <si>
    <t>New Wales plant, Polk County, Mulberry, Florida (Mosaic Co)</t>
  </si>
  <si>
    <t>WISE, WFLA.com</t>
  </si>
  <si>
    <t>14 metre-wide sinkhole appeared in a phosphogypsum stack, opening a pathway for contamined liquid into the underground; the liquid reached the Floridan Aquifer, a major drinking water resource.</t>
  </si>
  <si>
    <t>Louyang Xiangjiang Wanji Aluminum, China</t>
  </si>
  <si>
    <t>Back analyses of the August 2016 Luoyang red mud tailings facility failure, David Reid and Andy Fourie, Tailings and Mine Waste 2017 Conference, Banff, AB, 6-8Nov17</t>
  </si>
  <si>
    <t>The southwest corner of its red-mud dam body was unsound, threatening a red-mud slide.  Around 7pm on 8th of August, Xiangjiang Wanji Aluminium’s red mud storage had a landslide accident. It has been reported that the dam held about 2 million cubic meters of red mud and was about 1.5km in length. (http://blogs.agu.org/landslideblog/2016/08/15/luoyang-1/) Xiangjiang Wanji Aluminium is a private alumina refinery ... established in 2005 ... annual capacity is 1.2 million tonnes of alumina. (http://az-china.com/archives/7980#)</t>
  </si>
  <si>
    <t>https://www.rfa.org/english/news/myanmar/landslide-05042018180440.html</t>
  </si>
  <si>
    <t>Fundao-Santarem (Germano), Minas Gerais, Brazil (Samarco = Vale &amp; BHP)</t>
  </si>
  <si>
    <t>Report on the Immediate Causes of the Failure of the Fundão Dam, August 25, 2016; SAMARCO Biennial (Sustainability) Report 2015-2016</t>
  </si>
  <si>
    <t>The Fundão dam breached and its tailings impacted the nearby Santarém dam and caused a partial erosion of its right shoulder.  The Selinha dike, one of the side walls of the Germano dam, was also damaged.  19 people killed, including 14 working on the dams at the time.  Waste discharge reached the Atlantic Ocean.</t>
  </si>
  <si>
    <t>Gold King Mine, near Silverton, Colorado</t>
  </si>
  <si>
    <t>N/A</t>
  </si>
  <si>
    <t>USEPA</t>
  </si>
  <si>
    <t>Summary Report, EPA Internal Review of the August 5, 2015 Gold King Mine Blowout, August 24, 2015.  On August 5, 2015, there was a release of approximately 3,000,000 gallons of mine wastewater from the Gold King Mine near Silverton, CO.</t>
  </si>
  <si>
    <t>Yellow Giant Mine, Banks Island, British Columbia, Canada</t>
  </si>
  <si>
    <t>Vancouver Sun</t>
  </si>
  <si>
    <t>Effluent and mine waste leaked from a pair of underground mine sites, including from a “non-engineered” containment berm and a concrete plug at an old underground site. Discharge reached the ocean through a creek, several beaver-dam-created wetlands and Banks Lake before entering the ocean at Surrey Bay. (Vancouver Sun, 27Jul15) ("Pollution spill at Yellow Giant gold mine sparks investigation by Environment Canada," Hoekstra, Vancouver 29Jul15)</t>
  </si>
  <si>
    <t>Herculano Iron Mine, Itabirite, Minas Gerais, Brazil</t>
  </si>
  <si>
    <t>WISE, Larrauri</t>
  </si>
  <si>
    <t>A large amount of waste was released on top of vehicles and workers. A truck driver, a bulldozer with operator and a Fiat Uno with the driver were all buried. "Tailings dam failure kills three workers," Mining.com, September 12, 2014.</t>
  </si>
  <si>
    <t>Buenavista del Cobre mine, Cananea, Sonora, Mexico (Grupo Mexico)</t>
  </si>
  <si>
    <t>WISE, CDC 2017</t>
  </si>
  <si>
    <t xml:space="preserve">Southern Copper Corp. (Grupo México) Flow into the 420km-long Bacanuchi river waterway, a tributary of the Sonora River, directly affecting 800,000 people </t>
  </si>
  <si>
    <t>PCD</t>
  </si>
  <si>
    <t>Py</t>
  </si>
  <si>
    <t>Imperial Metals, Mt Polley, British Columbia, Canada</t>
  </si>
  <si>
    <t>Modified CL</t>
  </si>
  <si>
    <t>Expert Panel Report</t>
  </si>
  <si>
    <t>Report on Mount Polley Tailings Storage Facility Breach, Independent Expert Engineering Investigation and Review Panel, Province of British Columbia, January 30, 2015; Imperial Metals 2015 Annual Report</t>
  </si>
  <si>
    <t>Queensland Nickel, Yabulu Refnery, Townsville, Australia</t>
  </si>
  <si>
    <t xml:space="preserve">NI </t>
  </si>
  <si>
    <t>https://www.townsvillebulletin.com.au/news/qni-fined-for-tailing-dam-spill/news-story/8276196b4f8f9d7b45b6dac23cece120</t>
  </si>
  <si>
    <t>Release 56,000 - 105,000 cu yds.  Several days of unautghorized uncntrlled releases warned of inadequate capacity in 2012 &amp; ignored, complex fnancial background maintenance deferedl under BHP before transfer to Palmer in liquidation Gov't footing cleanup bill.</t>
  </si>
  <si>
    <t>Ni U</t>
  </si>
  <si>
    <t>Dan River Steam Station, North Carolina (Duke Energy)</t>
  </si>
  <si>
    <t>Coal</t>
  </si>
  <si>
    <t>WISE, Caldwell 2014</t>
  </si>
  <si>
    <t>Collapse of an old drainage pipe under a 27-acre ash waste pond.  Ash flowing through drainage pipe into Dan River. Tailings Facility Failures in 2013/2014, Caldwell, 4Nov14</t>
  </si>
  <si>
    <t>Zangezur Copper Molybdenum Combine, Armenia</t>
  </si>
  <si>
    <t>Cu Mo</t>
  </si>
  <si>
    <t>WISE, Green Program</t>
  </si>
  <si>
    <t>Cronimet Mining AG. Tailings pipeline damage, tailings flowing into Norashenik River for several days (http://www.thegreenprogram.org/slopedoc2.html)</t>
  </si>
  <si>
    <t>Obed Mountain Coal Mine Alberta, Canada</t>
  </si>
  <si>
    <t>WISE; Caldwell, 2014</t>
  </si>
  <si>
    <t>Sherritt International. Breach of wall in containment pond. Plume of slurry containing fine coal particles, clay and heavy metals into the Apetowun und Plate creeks and eventually the Athabasca River. $52.2 million Set aside by Sheritt for cleanup (2013 Annual Report).  Tailings Facility Failures in 2013/2014, Caldwell, 4Nov14 undocumented description of plume 113 miles away.</t>
  </si>
  <si>
    <t>Coalmont Energy Corporation, Basin Coal Mine</t>
  </si>
  <si>
    <t>https://globalnews.ca/news/805234/coalmont-villagers-fuming-over-black-river/</t>
  </si>
  <si>
    <t>The coal processing plant malfunctioned Saturday, forcing plant water to be drained into a detention pond. The tailings then overflowed into an emergency pond with the material entering the Tulameen river .</t>
  </si>
  <si>
    <t>Casa Berardi Mine, La Sarre, Abitibi region, Quebec (Hecla Mining Company)</t>
  </si>
  <si>
    <t>Caldwell 2014</t>
  </si>
  <si>
    <t>Breach of an internal tailings dyke which resulted in a surge of liquids and suspended solids over the external tailings dyke. Tailings Facility Failures in 2013/2014, Caldwell, 4Nov14</t>
  </si>
  <si>
    <t>Gullbridge Mine Newfoundland</t>
  </si>
  <si>
    <t>DS</t>
  </si>
  <si>
    <t>E</t>
  </si>
  <si>
    <t>WISE, Caldwell 2013, CDC 2017</t>
  </si>
  <si>
    <t>At 7:45 am on Monday December 17, the tailings dam at the former Gullbridge copper mine, central Newfoundland failed while work was under way to stabilize it. The failure resulted in a breach of the 7 m high dam approximately 25 m wide. The dam was impounding mine tailings that were partially covered by water forming a tailings pond.</t>
  </si>
  <si>
    <t>Sotkamo, Kainuu Province, Finland (Talvivaara)</t>
  </si>
  <si>
    <t>SE</t>
  </si>
  <si>
    <t>Talvivaara Mining Company Plc  Leak from gypsum pond through a "funnel-shaped hole." Nickel and zinc concentrations in nearby Snow River exceeded the values that are harmful to organisms tenfold or even a hundredfold, uranium concentrations more than tenfold. Heap-leach operation; leakage form gypsum pond also occured in 8 April 2013 (4th leak since 2008); after restarting operations, the gypsum leaked again on 21 May 2013</t>
  </si>
  <si>
    <t>Padcal No 3, Benquet Philippines (Philex)</t>
  </si>
  <si>
    <t>Au Cu</t>
  </si>
  <si>
    <t>NASSA &amp; CCCP, Larauri</t>
  </si>
  <si>
    <t>20.6 million tonnes released due to heavy rains.  The Balog and Agno River are heavily polluted. "CSOs release results of independent investigation on Philex's tailings spill," NASSA &amp; CCCP press release, 2 October 2012</t>
  </si>
  <si>
    <t>Hudson Bay (HB) Mine, Salmo, British Columbia (Regional District of Central Kootenay &amp; Teck)</t>
  </si>
  <si>
    <t>Pb Zn</t>
  </si>
  <si>
    <t>Nelson Star, 9Jul12, Larrauri</t>
  </si>
  <si>
    <t>A sinkhole in the dam at the HB mine site south of Salmo has been determined as the primary cause of the slough that threatened the stability of the tailings pond last week.  Heavy rainfall throughout the month of June was a contributing factor to some seepage and the initial slough. The Regional District of Central Kootenay purchased the six-hectare tailings area in 1998 as part of their central landfill area. "Sinkhole to blame for slough at mine site near Salmo," Nelson Star, 9Jul12.</t>
  </si>
  <si>
    <t>Johson Gold Mining Corporation at Baranggay Bangong-Bayan</t>
  </si>
  <si>
    <t>Mambulaoans Worldwide Buzz, 2012</t>
  </si>
  <si>
    <t>Cyanide-laden mine tailings destroyed 10 houses. (http://mambulaoansworldwidebuzz.blogspot.com/2012/04/friday-13th-disaster-gold-miners_21.html)</t>
  </si>
  <si>
    <t>Mineracao Serra Grande Tailings Dam, State of Goias, Brazil (Anglo Ashanti)</t>
  </si>
  <si>
    <t>CL</t>
  </si>
  <si>
    <t>2012 Operational Profile, Serra Grande, Brazil, AngloGold Ashanti, 13Jun13</t>
  </si>
  <si>
    <t>Due to torrential rain, the lake’s level in the tailings dam rose. An overflow of up to 900m³ of rainwater, mixed with effluent, entered the Vermelho River via a channel (drainage system).</t>
  </si>
  <si>
    <t>Mianyang City, Songpan County, Sichuan Province, China</t>
  </si>
  <si>
    <t>Mn</t>
  </si>
  <si>
    <t>Future Directions Intl.</t>
  </si>
  <si>
    <t>Heavy rain on July 20 led the managers of the electrolytic manganese metal plant to release water from its tailing dams into the Fujiang River, which provides drinking water to Sichuan’s second largest city - (http://www.futuredirections.org.au/publications/food-and-water-crises/28-global-food-and-water-crises-swa/176-chinese-city-of-4-million-left-dry-as-pollution-contaminates-water.html)</t>
  </si>
  <si>
    <t>Ray Mine, Hayden, AZ, USA (Asarco)</t>
  </si>
  <si>
    <t>National Response Center, Incident No. 975013</t>
  </si>
  <si>
    <t>6000-8000 tons of copper ore tailing released from one of the tailing ponds due to a breach in the dike.</t>
  </si>
  <si>
    <t>Bloom Lake, Newfoundland, Canada (Cleveland Cliffs)</t>
  </si>
  <si>
    <t>Globe and Mail, December 25, 2014</t>
  </si>
  <si>
    <t>Cliffs' Bloom Lake mine hit with record $7.5-million environmental fine</t>
  </si>
  <si>
    <t>Ajka Alumina Plant, Kolontár, Hungary (MAL Magyar Aluminum)</t>
  </si>
  <si>
    <t>Compacted Fly Ash</t>
  </si>
  <si>
    <t>Kolontár Report, WISE, Zanbak 2010, Quelopana, 2019</t>
  </si>
  <si>
    <t>The Kolontar Report (https://www.google.com/?gws_rd=ssl#q=kolontar+hungary+disaster), 10 people dead and almost 150 injured, about 1,000 acres of polluted land.  8 square kilometres flooded, including several towns.  Failure Mechanism and Kinematics of the Ajka Tailings Pond, Hungary, C. Zanbak, 10 December 2010</t>
  </si>
  <si>
    <t>Zijin Mining, Xinyi Yinyan Tin Mine, Guangdong Province, China</t>
  </si>
  <si>
    <t>Zijin Mining Group;  Fry et al, 2012</t>
  </si>
  <si>
    <t>Gaoqiling tailing pool dam at Qianpai Town, Xinyi City, Guangdong. Yinyan Tin Mine Dam Failure, Zijin Mining Group, 27Dec10, (https://www.regjeringen.no/contentassets/e7016c9a7430498e8c583a533dd1ca15/rec_zijin_2012_eng.pdf, http://www.facing-finance.org/en/database/cases/zijin-mining-collapse-of-tailing-dam-kills-22-destroys-houses/)</t>
  </si>
  <si>
    <t>Zijin Mining, Zijinshan Gold &amp; Copper Mine, (Ting River)</t>
  </si>
  <si>
    <t>Zijin Mining Group</t>
  </si>
  <si>
    <t>Transfer tank used to dispose waste water for heap leach emergency leaked, Progress relating to the environmental incident concerning a sudden leakage of the waste water pond at the Zijinshan Copper Mine hydro-metallurgical plant, Zijin Mining Group, 16Jul10 (https://www.regjeringen.no/contentassets/e7016c9a7430498e8c583a533dd1ca15/rec_zijin_2012_eng.pdf)</t>
  </si>
  <si>
    <t>Heap Leach pond break, Social Responsibility Report of 2010, Zijin Mining Group Co., Ltd., Department of Investment Securities of Zijin Mining Group, 31Mar11 (https://www.regjeringen.no/contentassets/e7016c9a7430498e8c583a533dd1ca15/rec_zijin_2012_eng.pdf);</t>
  </si>
  <si>
    <t>Huancavelica, Peru, Unidad Minera Caudalosa Chica</t>
  </si>
  <si>
    <t>Ag, Cu, Pb, Zn</t>
  </si>
  <si>
    <t>WISE, Wood 2012, McLemore et al, 2014</t>
  </si>
  <si>
    <t>Contamination of río Escalera and río Opamayo 110 km downstream.</t>
  </si>
  <si>
    <t>Las Palmas, Pencahue, VII Region, Maule, Chile (COMINOR)</t>
  </si>
  <si>
    <t>CST</t>
  </si>
  <si>
    <t>EQ</t>
  </si>
  <si>
    <t>Villavicencio, Quelopana, 2019</t>
  </si>
  <si>
    <t>Intraplate earthquake Mw = 8.8, 80% of total volume estimated lost, overtopping with ﬂow failure</t>
  </si>
  <si>
    <t>Veta del Agua Tranque No. 5, Nogales, V Region, Valparaíso, Chile</t>
  </si>
  <si>
    <t>Intraplate earthquake Mw = 8.8, slope 1.4:1, slope instability with seismically induced deformations</t>
  </si>
  <si>
    <t>Tranque Adosado Planta Alhué, Alhué, Region Metropolitana, Chile</t>
  </si>
  <si>
    <t>Villavicencio</t>
  </si>
  <si>
    <t>Intraplate earthquake Mw = 8.8, R = 252 km, slope 4.5:1, slope instability with seismically induced deformations</t>
  </si>
  <si>
    <t>Tranque Planta Chacón, Cachapoal, VI Region, Rancagua, Chile</t>
  </si>
  <si>
    <t>Intraplate earthquake Mw = 8.8, slope 1.8:1, slope instability with seismically induced deformations</t>
  </si>
  <si>
    <t>Tranque Adosado Planta Alhué, Alhué, Region Metropolitana, Chile (Florida Mining)</t>
  </si>
  <si>
    <t>Intraplate earthquake Mw = 8.8, 80% of total volume estimated lost, slope 1.2:1, slope instability with seismically induced deformations</t>
  </si>
  <si>
    <t>Karamken, Magadan Region, Russia (cyanide-leach processing facility of gold mines in the region)</t>
  </si>
  <si>
    <t>WISE, MACE, Glotov 2018</t>
  </si>
  <si>
    <t>11 houses lost, 1 death (Karamken Update - MACE 2012-02-10); shutdown in 1990s; bad design, bad construction, no maintenance led to groundwater contamination prior to failure. (see Goltov 2018. Causes and Environmental Impact of the Gold-Tailings Dam Failure at Karamken, the Russian Far East, Vladimir E. Glotov, Jiri Chlachula, Ludmila. P. Glotova, Edward Little, engineering Geology (draft), Feb18)</t>
  </si>
  <si>
    <t>Vein</t>
  </si>
  <si>
    <t>Huayuan County, Xiangxi Autonomous Prefecture, Hunan Province, China</t>
  </si>
  <si>
    <t>3 killed, 4 injured</t>
  </si>
  <si>
    <t>Kingston fossil plant, Harriman, Tennessee, USA (TVA)</t>
  </si>
  <si>
    <t>5.4 million cubic yards (1.09 billion gallons) of fly ash was released (http://www.sourcewatch.org/index.php?title=TVA_Kingston_Fossil_Plant_coal_ash_spill#TVA_Reaction)</t>
  </si>
  <si>
    <t>Strat</t>
  </si>
  <si>
    <t>Taoshi, Linfen City, Xiangfen county, Shanxi province, China (Tahsan Mining Co.)</t>
  </si>
  <si>
    <t>WR</t>
  </si>
  <si>
    <t>WISE, Larrauri &amp; Lall 2018</t>
  </si>
  <si>
    <t>At least 254 dead and 35 injured; mine not operating - claimed that state-owned company "sealed" TSF</t>
  </si>
  <si>
    <t>Ekati Mine, Northwest Territories, CA (BHP Billiton)</t>
  </si>
  <si>
    <t>Diamonds</t>
  </si>
  <si>
    <t>Technical Report 2008-09, Independent Environmental Monitoring Agency, Yellowknife, Northwest Territories, 31Mar09</t>
  </si>
  <si>
    <t>Overtopping? 4.5 million litres of processed kimberlite tailings and treated sewage flowed over the Long Lake Containment Facility, spilling onto the tundra and onto nearby Fay Lake, which was frozen at the time.</t>
  </si>
  <si>
    <t>Bernburg, Germany (Solvay)</t>
  </si>
  <si>
    <t>Limestone</t>
  </si>
  <si>
    <t>Vanden Berghe et al 2009</t>
  </si>
  <si>
    <t>In February 2007, a tailings dam used as sedimentation pond of lime particles failed. As a result, an estimated volume of 150,000m3 of
tailings flowed from the breach in the dam slope.</t>
  </si>
  <si>
    <t>Glebe Mines, UK</t>
  </si>
  <si>
    <t>F</t>
  </si>
  <si>
    <t>HSE Report</t>
  </si>
  <si>
    <t>Flourspar mine.  Initial Report of the HSE investigation into the Glebe Mines Stony Middleton dam failure 2007, HSE Central Division - Nottingham, UK, 23Feb07</t>
  </si>
  <si>
    <t>Mineracao Rio Pomba Cataguases, Mirai, Minas Gerais, Brazil, Mineração (Industrias Quimicas Cataguases)</t>
  </si>
  <si>
    <t xml:space="preserve">The mud flow left about 4000 residents of the cities of Miraí and Muriaé in the Zona da Mata homeless. Crops and pastures were destroyed and the water supply was compromised in cities in the states of Minas Gerais and Rio de Janeiro. </t>
  </si>
  <si>
    <t>Laterite (Bauxite)</t>
  </si>
  <si>
    <t>Fonte Santa ,Freixia De Espado a Cinta, Potugal</t>
  </si>
  <si>
    <t>?</t>
  </si>
  <si>
    <t>Franca et al 2007, Duque 2011</t>
  </si>
  <si>
    <t>On the 24th November 2006, an extraordinary rainfall occurred in the region. The continuous feeding of the reservoir for three days, combined with the clogging of the spillway, lead to the overtopping of the Fonte Santa dam crest originating breaching and subsequent total failure. Duque 2011 estimated the runout at 17.5 km.</t>
  </si>
  <si>
    <t>Nchanga, Chingola, Zambia (Konkola Copper Mines - Vedanta)</t>
  </si>
  <si>
    <t>Konkola Copper Mines Plc (51% Vedanta Resources plc)  Failure of tailings slurry pipeline from Nchanga tailings leaching plant to Muntimpa tailings dumps. Release of highly acidic tailings into Kafue river; high concentrations of copper, manganese, cobalt in river water; drinking water supply of downstream communities shut down.</t>
  </si>
  <si>
    <t>SSC</t>
  </si>
  <si>
    <t>Co</t>
  </si>
  <si>
    <t>Miliang, Zhen'an County, Shangluo, Shaanxi Province, China</t>
  </si>
  <si>
    <t xml:space="preserve">The landslide buried about 40 rooms of nine households, leaving 17 residents missing. Five injured people were taken to hospital. More than 130 local residents have been evacuated. Toxic potassium cyanide was released into the Huashui river, contaminating it approx. 5 km downstream. </t>
  </si>
  <si>
    <t>Brazil Magazine</t>
  </si>
  <si>
    <t>In March 2006, a leaking (sic) let 400 million liters (400,000 m3) of muddy water escape making its way to Rio de Janeiro. "Brazilian Rains Kill Dozens and Broken Dam Leaves, Thousands Without Shelter ," José Wilson Miranda , Brazzil Magazine, 11 January 2007  The mud flow left about 4000 residents of the cities of Miraí and Muriaé in the Zona da Mata homeless. Crops and pastures were destroyed and the water supply was compromised in cities in the states of Minas Gerais and Rio de Janeiro; company was cited for a TSF infraction in 2006</t>
  </si>
  <si>
    <t>Tailings Dam, USA</t>
  </si>
  <si>
    <t>CDA 2017</t>
  </si>
  <si>
    <t>Excessive seepage and breaching the dyke by erosion. Loss of confinement resulted in the liquefaction and flow of the tailings</t>
  </si>
  <si>
    <t>Captains Flat Dump No 3, Australia</t>
  </si>
  <si>
    <t>Bangs Lake, Jackson County, Mississippi, USA (Mississippi Phosphates Corp)</t>
  </si>
  <si>
    <t>Mississippi Phosphates Corp. Phosphogypsum stack failure, because the company was trying to increase the capacity of the pond at a faster rate than normal, according to Officials with the Mississippi Department of Environmental Quality (the company has blamed the spill on unusually heavy rainfall, though). Liquid poured into adjacent marsh lands, causing vegetation to die.</t>
  </si>
  <si>
    <t>Pinchi Lake, BC, Canada (Teck Cominco Ltd.)</t>
  </si>
  <si>
    <t>Hg</t>
  </si>
  <si>
    <t>Mercury contaminated tailings into Pinchi Lake; operated 1940-43 and 1968-1975 by Cominco. Release 6,000-8 ,000 cu meters.</t>
  </si>
  <si>
    <t>Vein-Strat</t>
  </si>
  <si>
    <t>Riverview, Florida (Cargill)</t>
  </si>
  <si>
    <t>A dike at the top of a 100-foot-high gypsum stack holding 150-million gallons of polluted water broke after waves driven by Hurricane Frances bashed the dike's southwest corner. Liquid spilled into Archie Creek that leads to Hillsborough Bay.</t>
  </si>
  <si>
    <t>Partizansk, Primorski Krai, Russia (Dalenergo)</t>
  </si>
  <si>
    <t>Ring</t>
  </si>
  <si>
    <t>A ring dike, enclosing an area of roughly 1 km2 and holding roughly 20 million cubic meters of coal ash, broke. The break left a hole roughly 50 meter wide in the dam. The ash flowed through a drainage canal into a tributary to the Partizanskaya River which empties in to Nahodka Bay in Primorski Krai (east of Vladivostok).  For details download Sept. 2004 report by Paul Robinson, SRIC.</t>
  </si>
  <si>
    <t>Malvési, Aude, France (Comurhex, Cogéma/Areva)</t>
  </si>
  <si>
    <t>Uranium slurries elevated nitrate in river. Decantation and evaporation pond of uranium conversion plant dam failure after heavy rain in preceding year. the release led to elevated nitrate concentrations of up to 170 mg/L in the canal of Tauran for several weeks.</t>
  </si>
  <si>
    <t>Cerro Negro, near Santiago, Chile, (5 of 5)</t>
  </si>
  <si>
    <t>WISE, Villavicencio</t>
  </si>
  <si>
    <t>Tailings flowed 20 kilometers downstream the río La Ligua.</t>
  </si>
  <si>
    <t>Sasa Mine, Macedonia</t>
  </si>
  <si>
    <t>Pb-Zn</t>
  </si>
  <si>
    <t>Vrhovnik et al, 2011; Vrhovnik et al, 2013; Peck, 2007</t>
  </si>
  <si>
    <t>Culvert failure under Sasa Mine Tailings Dam. (Avoiding tailings dam failures, Good practice in prevention, Philip Peck, UNEP GRID Arendal and IIIEE at Lund University, Workshop on the safety of Tailings Management Facilities, November 12, 2007, Yerevan, Armenia); Tailings dam break with waste flowing into Lake Kalimanci 12 km from mine. (http://www.geologija-revija.si/dokument.aspx?id=1229); The Occurrence of Heavy Metals and Metalloids in Surficial Lake Sediments before and after a Tailings Dam Failure, Petra Vrhovnik, Tadej Dolenec, Todor Serafimovski, Matej Dolenec, Nastja Rogan Šmuc, Pol. J. Environ. Stud. Vol. 22, No. 5 (2013), 1525-1538 (http://www.pjoes.com/pdf/22.5/Pol.J.Environ.Stud.Vol.22.No.5.1525-1538.pdf)  Release 70,000-100,000 cu meters.</t>
  </si>
  <si>
    <t>1.2 billion liters (1.2 million m3) of toxic water was poured out into the Pomba and Paraíba do Sul rivers. "Brazilian Rains Kill Dozens and Broken Dam Leaves, Thousands Without Shelter ," José Wilson Miranda , Brazzil Magazine, 11 January 2007</t>
  </si>
  <si>
    <t>El Cobre, Chile - El Soldado (Exxon)</t>
  </si>
  <si>
    <t>Strong rains and overﬂow</t>
  </si>
  <si>
    <t>HT Manto</t>
  </si>
  <si>
    <t>19th c</t>
  </si>
  <si>
    <t>El Cobre, Chile, 2, 3, 4, 5 (Exxon)</t>
  </si>
  <si>
    <t>San Marcelino Zambales, Philippines, Bayarong dam (Benguet Corp-Dizon Copper-Silver Mines Inc)</t>
  </si>
  <si>
    <t>WISE, Piplinks</t>
  </si>
  <si>
    <t>Dizon Copper Silver Mines Inc. Spillway of Bayarong tailings dam collapsed and Camalca tailings dam damaged during heavy rain. Low lying villages flooded with mine waste; 250 families evacuated; mined ceased operations in 1997</t>
  </si>
  <si>
    <t>San Marcelino Zambales, Philippines, Camalca dam (Benguet Corp-Dizon Copper-Silver Mines)</t>
  </si>
  <si>
    <t xml:space="preserve">Heavy rains impounded water on the Bayarong tailings dam and Camalca silt dam, and spillways, eroding these and eventually causing leak. Some tailings spilled into Mapanuepe Lake and eventually into the Sto. Tomas River.  </t>
  </si>
  <si>
    <t>Thalanga  Mine, Queensland Australia</t>
  </si>
  <si>
    <t>Cu Pb Zn</t>
  </si>
  <si>
    <t>UTSD</t>
  </si>
  <si>
    <t>--</t>
  </si>
  <si>
    <t>MS</t>
  </si>
  <si>
    <t>https://www.imwa.info/docs/imwa_2004/IMWA2004_12_Thienenkamp.pdf</t>
  </si>
  <si>
    <t>Bulkheads retaining tailings inunerground workings failed under pressures from groundwater recharge from -450 at closure in 1998 to -35 in 2002.</t>
  </si>
  <si>
    <t>VMS</t>
  </si>
  <si>
    <t>Tarkwa, Ghana (Goldfields)</t>
  </si>
  <si>
    <t>Environmental New Service</t>
  </si>
  <si>
    <t>http://www.corpwatch.org/article.php?id=744  (accessed 1Jul16)  A joint in the main pipe which carries the cyanide wastewater to the tailings dam was dislodged after a heavy downpour allowing the cyanide solution to spew onto the ground. Chlorine was added to the river to neutralize the toxicity of the cyanide.  There was a large fish kill associated with the accident.</t>
  </si>
  <si>
    <t>Cuajone mine, Torata water supply dam, Peru</t>
  </si>
  <si>
    <t>none</t>
  </si>
  <si>
    <t>Effects from the 26Jun01 Peruvian earthquake.  Effects at the dam site included minor cracking and joint separation in the concrete face near the left abutment, and densification cracking in the uncompacted portion of the downstream rockfill.</t>
  </si>
  <si>
    <t>Sebastião das Águas Claras, Nova Lima district, Minas Gerais, Brazil</t>
  </si>
  <si>
    <t>2 killed, 3 missing. Taililngs 8 km downstream the Córrego Taquaras stream, mud affected an area of 30 hectares</t>
  </si>
  <si>
    <t>Nandan Tin mine, Dachang, Guangxi</t>
  </si>
  <si>
    <t>Wei, WISE</t>
  </si>
  <si>
    <t>WISE:15 killed, 100 missing, 100 houses destroyed</t>
  </si>
  <si>
    <t>Py, Asp, Ga</t>
  </si>
  <si>
    <t>Inez, Martin County, Kentucky, USA (Massey Energy subsidiary Martin Co. Coal Corp)</t>
  </si>
  <si>
    <t>Table 1</t>
  </si>
  <si>
    <t>ICOLD, WISE, Wood 2012</t>
  </si>
  <si>
    <t>Estimated 250 million gallons (950,000 m3) of water and 155,000 cubic yards (118,500 m3) of coal waste into local streams 80' deep over a 15-18' crown pillar; $46M for cleanup, $3.5M in state fines; since this event, 22 impoundment spills attributed to Massey-operated sites through2010 (Wheeling Jesuit Univ.)</t>
  </si>
  <si>
    <t>Aitik mine, near Gällivare, Sweden (Boliden Ltd)</t>
  </si>
  <si>
    <t>MW &amp; E</t>
  </si>
  <si>
    <t>ICOLD, WISE</t>
  </si>
  <si>
    <t>Failure at containment wall separating tailings pond from decant pond, which caused a 1.3m rise I nwater level. Discharge was controlled and only increase in suspended solids in the Leipojoki and Sakajoki Rivers was reported. https://pure.ltu.se/portal/files/96533586/Numerical_analysis_of_staged_construction_of_an_upstream_tailings_dam.pdf</t>
  </si>
  <si>
    <t>Borsa, Romania (Remin S.A - govt)</t>
  </si>
  <si>
    <t>22,000 t of heavy-metal contaminated tailings, contamination of the Vaser stream, tributary of the Tisza River. Company: Remin SA</t>
  </si>
  <si>
    <t xml:space="preserve">Baia Mare, Romania </t>
  </si>
  <si>
    <t>DS then US</t>
  </si>
  <si>
    <t>ICOLD, WISE, Rico</t>
  </si>
  <si>
    <t>(Aurul SA-Esmeralda Exploration, Australia (50%), Remin S.A. (44.8%))  Killed tonnes of fish and poisoned drinking water of more than 2 million people in Hungary; retreating old tailings (mining there for over 2,000 years) with cyanide; high snowfall led to water rise and overtopping causing a breach 25m wide and 2.5m deep (livebettermagazine.com)</t>
  </si>
  <si>
    <t>Tailings</t>
  </si>
  <si>
    <t>St, Bi, Py, Ga</t>
  </si>
  <si>
    <t>Toledo City, Philippines (Atlas Con Mining Corp)</t>
  </si>
  <si>
    <t>Piplinks</t>
  </si>
  <si>
    <t>Drainage tunnel blowout</t>
  </si>
  <si>
    <t>Red Mountain, BC</t>
  </si>
  <si>
    <t>Jumbo</t>
  </si>
  <si>
    <t>Mt Polley Expert Panel 2015, App. I</t>
  </si>
  <si>
    <t>Failure of the surface water diversion culvert beneath the facility. Discharge of tailings into the water reclaim pond downstream of the impoundment and into Little Sheep Creek.</t>
  </si>
  <si>
    <t>Surigao Del Norte Placer, Philippines (3 of 3) Manila Mining Corp</t>
  </si>
  <si>
    <t>ICOLD, Piplinks</t>
  </si>
  <si>
    <t>Manila Mining Corp.  Tailings spill from damaged concrete pipe.  17 homes buried, 51 hectares of riceland swamped. Release 700,000 t (ICOLD)</t>
  </si>
  <si>
    <t>Placer</t>
  </si>
  <si>
    <t>Huelva, Spain (Fertiberia, Foret)</t>
  </si>
  <si>
    <t>Fertiberia phosphate mine.  Release of wastewater between 50,000 - 400,000m3 of acidic and toxic water (Wood 2012).  Dam constructed in 1997.</t>
  </si>
  <si>
    <t>Zamboanga Del Norte, Sibutad Gold Project (Philex Mining Corp)</t>
  </si>
  <si>
    <t>Philex Gold Philippines Inc. Heavy rain resulted in overflowing of silt dam at the Sibutad gold project</t>
  </si>
  <si>
    <t>Los Frailes, near Seville, Spain (Boliden Ltd.)</t>
  </si>
  <si>
    <t>Modern mining started in 1876 at nearby Aznalcollar; Andaluza de Piritas started open pit in 1979 after delineating recently-discovered mineralization; Boliden purchased company in 1987.</t>
  </si>
  <si>
    <t>PY</t>
  </si>
  <si>
    <t>Mulberry Phosphate, Polk County, Florida, USA (Mulberry Phosphate)</t>
  </si>
  <si>
    <t>WISE; Beavers 2013.</t>
  </si>
  <si>
    <t>Phosphogypsum stack failure. Biota in the Alafia River eliminated (WISE). Mulberry Phosphate had a gypsum stack dam break that resulted in the release of approximately 50 million gallons of waters into adjacent marshes and ponds. Acidic water eventually traveled down the Alafia toward Tampa Bay. Estimates of fish killed ranged from 50,000 to 3,000,000 (Beavers 2013).</t>
  </si>
  <si>
    <t>Philex Gold Philippines Inc. Heavy rain caused mudflow and rockslide into silt dam at Lalab. Flashfloods damaged nearby houses and rice fields.</t>
  </si>
  <si>
    <t>Pinto Valley, Arizona, USA (BHP Copper)</t>
  </si>
  <si>
    <t>Tailings dam slope failure. Tailings flow covers 16 hectares.</t>
  </si>
  <si>
    <t>Tranque Antiguo Planta La Cocinera, IV Region, Vallenar, Chile</t>
  </si>
  <si>
    <t>US/CL</t>
  </si>
  <si>
    <t>Intraplate earthquake Ms = 7.0, R = 80 km, dam slope 1.7:1; deaths in 1943 failure after 7.9 magnitude eartquake</t>
  </si>
  <si>
    <t>Algarrobo, IV Region, Vallenar, Chile</t>
  </si>
  <si>
    <t>Intraplate earthquake Ms = 7.0, R = 100 km, dam slope 1.5:1</t>
  </si>
  <si>
    <t>Magmatic</t>
  </si>
  <si>
    <t>Intraplate earthquake Ms = 7.0, R = 80 km, dam slope 1.5:1</t>
  </si>
  <si>
    <t>Maitén, IV Region, Vallenar, Chile</t>
  </si>
  <si>
    <t>Intraplate earthquake Ms = 7.0, R = 120 km, dam slope 1.5:1</t>
  </si>
  <si>
    <t>Amatista, Peru</t>
  </si>
  <si>
    <t>WISE, Oldecop &amp; Rodríguez 2007</t>
  </si>
  <si>
    <t>Liquefaction failure of upstream-type tailings dam during M 7.5 Nazca earthquake. Flow runout of about 600 meters, spill into river, croplands contaminated. Contamination, damming Acarí river with 600 thousand m3 of tailings</t>
  </si>
  <si>
    <t>Caravelí, Peru</t>
  </si>
  <si>
    <t>Oldecop &amp; Rodríguez 2007</t>
  </si>
  <si>
    <t>M 7.5 Nazca earthquake</t>
  </si>
  <si>
    <t>El Porco, Bolivia (Comsur-62%, Rio Tinto-33%)</t>
  </si>
  <si>
    <t>400,000 tonnes released, 300 km of Pilcomayo river contaminated</t>
  </si>
  <si>
    <t>Sgurigrad, Bulgaria</t>
  </si>
  <si>
    <t>ICOLD, Rico</t>
  </si>
  <si>
    <t>Marcopper, Marinduque Island, Philippines (2 of 2) (Placer Dome and President Marcos)</t>
  </si>
  <si>
    <t>ICOLD, WISE, Piplinks</t>
  </si>
  <si>
    <t>Drainage tunnel plug failed. 26 km of the Makulaquit and Boac river systems filled with tailings rendering them unusable; US$ 80 million in damage; no production after this event</t>
  </si>
  <si>
    <t>Laisvall (Boliden), Sweden</t>
  </si>
  <si>
    <t>Pb,Zn, Ag</t>
  </si>
  <si>
    <t>tailings &amp; moraine</t>
  </si>
  <si>
    <t>http://ec.europa.eu/environment/waste/mining/pdf/mining_dams_seminar.pdf</t>
  </si>
  <si>
    <t>Uncontrolled erosion at an internal dam due to earth works resulted in high flows into the clarification pond.</t>
  </si>
  <si>
    <t>Negros Occidental, Bulawan Mine Sipalay River, Philippines (Philex Mining Corp)</t>
  </si>
  <si>
    <t>Pressure exerted by impounded tailings caused leak in decant tower of tailings pond 1 at the Bulawan gold mine. This was the 4th discharge in this area (1st was in 1982);  mine reactivated by Philex in 1996 and decommissioned in 2002 after which tailings dried up causing a dust problem as far as 5km from site</t>
  </si>
  <si>
    <t>Golden Cross, Waitekauri Valley, New Zealand (Coeur d'Alène Mines)</t>
  </si>
  <si>
    <t>R</t>
  </si>
  <si>
    <t>25-30</t>
  </si>
  <si>
    <t>ICOLD</t>
  </si>
  <si>
    <t>Movement of dam</t>
  </si>
  <si>
    <t>Surigao del Norte Placer, Philippines (2 of 3) (Manila Mining Corp)</t>
  </si>
  <si>
    <t xml:space="preserve">12 people killed, coastal pollution </t>
  </si>
  <si>
    <t>Omai Mine, Tailings dam No 1, 2, Guyana (Cambior)</t>
  </si>
  <si>
    <t>Cambior Inc., Canada (65%), Golden Star Resources Inc., Colorado, USA (30%) 80 km of Essequibo River declared environmental disaster zone.</t>
  </si>
  <si>
    <t>Middle Arm, Launceston, Tasmania</t>
  </si>
  <si>
    <t>Riltec, Mathinna, Tasmania</t>
  </si>
  <si>
    <t>Hopewell Mine, Hillsborough County, Florida, USA (IMC-Agrico)</t>
  </si>
  <si>
    <t>Water from a clay settling pond spilled into nearby wetlands and the Alafia River, Keysville flooded.</t>
  </si>
  <si>
    <t>Payne Creek Mine, Polk County, Florida, USA (IMC-Agrico)</t>
  </si>
  <si>
    <t>Majority of spill contained on adjacent mining area; 500,000 m3 released into Hickey Branch, a tributary of Payne Creek.</t>
  </si>
  <si>
    <t>Fort Meade Phosphate, Florida, USA (Cargill)</t>
  </si>
  <si>
    <t>Phosphogypsum process (?) water. Spill into Peace River near Fort Meade.</t>
  </si>
  <si>
    <t>IMC-Agrico Phosphate, Florida, USA</t>
  </si>
  <si>
    <t>Sinkhole opens in phosphogypsum stack.</t>
  </si>
  <si>
    <t>Merriespruit, near Virginia, South Africa (Harmony) - No 4A Tailings Complex</t>
  </si>
  <si>
    <t>US paddock</t>
  </si>
  <si>
    <t>Dam wall breach following heavy rain, tailings traveled 4 km downstream, 17 people killed, extensive damage to residential township; No 4 TSF started in 1978 and was only 320m from nearest houses</t>
  </si>
  <si>
    <t>WITS</t>
  </si>
  <si>
    <t>Olympic Dam, Roxby Downs, South Australia</t>
  </si>
  <si>
    <t>Cu U</t>
  </si>
  <si>
    <t>Designed groundwater leakage from unlined tailings impoundment into groundwater.  Up to 5 million m3 of contaminated water into the subsoil.</t>
  </si>
  <si>
    <t>Minera Sera Grande: Crixas, Goias, Brazil</t>
  </si>
  <si>
    <t>Slip from rise in phreatic surface.caused by poorly constructed ineffectual drains.no release operations halted for 3 weeks lost revenue.</t>
  </si>
  <si>
    <t>Tapo Canyon, Northbridge, California</t>
  </si>
  <si>
    <t>Aggregate</t>
  </si>
  <si>
    <t>Harder&amp;Stewart 1996</t>
  </si>
  <si>
    <t>The failure involved a 60-m-wide breach of a tailings dam with a maximum height of 24 m, and 60 and 90 m downstream displacements of two sections of the dam. The failure resulted from liquefaction of the impounded tailings and possibly of the embankment materials.</t>
  </si>
  <si>
    <t>Fort Meade, Florida, Cargill phosphate (3 of 3)</t>
  </si>
  <si>
    <t>Longjiaoshan, Daye Iron Ore mine, Hubei</t>
  </si>
  <si>
    <t>Wei</t>
  </si>
  <si>
    <t>Marcopper, Marinduque Island, Mogpog Philippines(12/6) (1 of 2) (Placer Dome-President Marcos)</t>
  </si>
  <si>
    <t>Siltation (tailings) dam failure. Mogpog River and Mogpog town flooded. The dam was completed in 1992.</t>
  </si>
  <si>
    <t>Gibsonton, Florida, USA (Cargill)</t>
  </si>
  <si>
    <t xml:space="preserve">Fish killed when acidic water spilled into Archie Creek (WISE). </t>
  </si>
  <si>
    <t>TD 7, Chingola, Zambia</t>
  </si>
  <si>
    <t>T&amp;E</t>
  </si>
  <si>
    <t>Itogon-Suyoc, Baguio gold district, Luzon, Philippines (Benguet Corp)</t>
  </si>
  <si>
    <t>Itogon-Suyoc Mines.  Overtopping at the dam of the Itogon-Suyoc gold and silver mines occurred during a typhoon when the dam’s penstock and diversion tunnel were blocked. Siltation of the adjoining river. No production after this event.</t>
  </si>
  <si>
    <t>&gt;50</t>
  </si>
  <si>
    <t>Saaiplaas, South Africa, failure on south ring dyke (22Mar93)</t>
  </si>
  <si>
    <t>Blight, ICOLD</t>
  </si>
  <si>
    <t xml:space="preserve">Slope Stability in Surface Mining, W. A. Hustrulid, M. Kim McCarter, Dirk J. A. Van Zyl, 2001, Chapter 42, Management and Operational Background to the Three Tailings Dam Failures in South Africa, G Blight, p. 386.  Three separate events within 4 days.  </t>
  </si>
  <si>
    <t>Wits</t>
  </si>
  <si>
    <t>Saaiplaas, South Africa, 2 failures on west ring dyke (18-19Mar93)</t>
  </si>
  <si>
    <t xml:space="preserve">Magma Copper Company Pinto Valley Division Pinto Valley Operations, Arizona </t>
  </si>
  <si>
    <t>cu</t>
  </si>
  <si>
    <t>Jan/Feb-93</t>
  </si>
  <si>
    <t>EPA 1998</t>
  </si>
  <si>
    <t xml:space="preserve">In January and February 1993 heavy precipitation contributed to an overtopping of the No 1 Tailings Dam berm resulting in an erosional event on the face of the dam Approximately 54.1 million gallons of storm water and process water and 90,000 cubic yards of tailings were released </t>
  </si>
  <si>
    <t>Ray Complex, Pinal County, Arizona, AB-BA Impoundment</t>
  </si>
  <si>
    <t>EPA 1997</t>
  </si>
  <si>
    <t>Swollen out of its banks by the heavy rains, the Gila River breached the AB-BC tailings impoundment containment dike on the night of January 9, 1993.  Continued flooding over the next several days resulted in a total of 13 separate breaches of the dike, three of which eroded through the dike and into the toe of the tailings pile.</t>
  </si>
  <si>
    <t>Marsa, Peru (Marsa Mining Corp)</t>
  </si>
  <si>
    <t>Dam failure from overtopping.</t>
  </si>
  <si>
    <t>Kojkovac, Montenegro</t>
  </si>
  <si>
    <t>Maritsa Istok 1, Bulgaria</t>
  </si>
  <si>
    <t>Dam failure from inundation of the beach.</t>
  </si>
  <si>
    <t>Tubu, Benguet, No.2 Tailings Pond, Luzon, Philippines - Padcal (Philex)</t>
  </si>
  <si>
    <t>Piplinks, Larrauri</t>
  </si>
  <si>
    <t>Philex Mining Corp. Collapse of dam wall (foundation failure). 80,000,000 tonnes released, siltation affected government irrigation system; the 2nd of 3 dams that Philex controls failed in 1994 and a 3rd breached in 2001; Benguet Corp and Lepanto mines have built 5 TSFs each and no longer operate their mines; Itogon-Suyac;s TSF collapsed in 1994 (from UN report (2007))</t>
  </si>
  <si>
    <t>Ajka Alumina Plant, Kolontár, Hungary</t>
  </si>
  <si>
    <t>Kolontár Report, Larrauri</t>
  </si>
  <si>
    <t>The Kolontar Report (https://www.google.com/?gws_rd=ssl#q=kolontar+hungary+disaster)  Dam break occurred during the construction of Reservoir 10 resulting in alkaline (pH = 10-11) slag water escaping, polluting the rivers Marcal and Rába through the Torna stream to a traceable extent.</t>
  </si>
  <si>
    <t>Iron Dyke, Sullivan Mine, Kimberley, BC, Canada (Cominco, Inc)</t>
  </si>
  <si>
    <t>ICOLD, WISE, Mt Polley Expert Panel 2015, App I</t>
  </si>
  <si>
    <t>Dam failure (liquefaction in old tailings foundation during construction of incremental raise), material was contained in an adjacent pond.</t>
  </si>
  <si>
    <t>Magma Mine Tailings Dam #3</t>
  </si>
  <si>
    <t>On January 4, 1991, the face of Tailings Dam No. 3 failed, allowing 150 to 250 tons of tailings to enter Pinto Creek. The tailings discharge was accompanied by approximately two million gallons of water which were released over a period of 16 hours.</t>
  </si>
  <si>
    <t>Brewer Gold Mine Jefferson South Carolina</t>
  </si>
  <si>
    <t>NWF, 2012</t>
  </si>
  <si>
    <t>The spill killed 11,000 fish and decimated 50 miles of the Lynches River. (Protecting America's Waters from Irresponsible Mining, National Wildlife Federation, February, 2012)</t>
  </si>
  <si>
    <t>Matachewan Mines, Kirtland Lake, Ontario</t>
  </si>
  <si>
    <t>Proceedings of Canadian dam safety conference, Niagara Falls (Canada), Oct 1996; Ontario Environment, 1990</t>
  </si>
  <si>
    <t>Proceedings: Failure of the dam in 1990, when it discharged 190,000 cu m of tailings into Davidson Creek and the Montreal River. The contaminant plume was observed as far away as Lake Temiskaming, some 168 km downstream. (https://www.etde.org/etdeweb/details.jsp?query_id=1&amp;page=0&amp;osti_id=415194); Ontario Environment (https://archive.org/details/matachewanmineta00ontauoft)</t>
  </si>
  <si>
    <t>Soda Lake, California, USA</t>
  </si>
  <si>
    <t>Na</t>
  </si>
  <si>
    <t>Stancil, Maryland, USA</t>
  </si>
  <si>
    <t>ICOLD, Rico, WISE</t>
  </si>
  <si>
    <t>Silver King, Idaho, USA</t>
  </si>
  <si>
    <t>Ag Pb</t>
  </si>
  <si>
    <t>Southern Clay, Tennessee, USA</t>
  </si>
  <si>
    <t>Clay</t>
  </si>
  <si>
    <t>Little Bay Mine (Atlantic Coast Copper Co), Little Bay, Newfoundland and Labrador, Canada</t>
  </si>
  <si>
    <t>https://www.researchgate.net/publication/10589756_State_of_the_marine_environment_at_Little_Bay_Arm_Newfoundland_and_Labrador_Canada_10_years_after_a_do_nothing_response_to_a_mine_tailings_spill</t>
  </si>
  <si>
    <t>In 1989, the tailings pond dam at the site of a former copper mine near Little Bay, Newfoundland and Labrador, Canada, ruptured and tailings spilled into Little Bay Arm. As a result, the marine environment around Little Bay Arm has become contaminated with heavy metals from the tailings.</t>
  </si>
  <si>
    <t>Big Four, Florida, USA</t>
  </si>
  <si>
    <t>Thompson Creek, Idaho, USA (Cyprus)</t>
  </si>
  <si>
    <t>Unidentified, Hernando, County, Florida, USA #2</t>
  </si>
  <si>
    <t>Jinduicheng, Shaanxi Province., China</t>
  </si>
  <si>
    <t>Consolidated Coal No.1, Tennessee, USA,</t>
  </si>
  <si>
    <t>Riverview, Hillsborough County, Florida (Gardiner/Cargill)</t>
  </si>
  <si>
    <t>A breach at a Riverview phosphogypsum stack caused the release of 65,000 gallons of process water into Hillsborough Bay, impacting coastal ecosystems, including sea grasses and mangroves. Acidic spill. Thousands of fish killed at mouth of Alafia River. (An Overview of Phosphate Mining and Reclamation in Florida, Casey Beavers, University of Florida thesis, April 2013)</t>
  </si>
  <si>
    <t>Unidentified, Hernando, County, Florida, USA #1</t>
  </si>
  <si>
    <t>Rain Starter Dam, Elko, Nevada, USA</t>
  </si>
  <si>
    <t>Surigao Del Norte Placer, Philippines (1 of 3) (Manila Mining Corp)</t>
  </si>
  <si>
    <t>Montcoal No.7, Raleigh County, West Virginia, USA</t>
  </si>
  <si>
    <t>tailings flow 80 km downstream</t>
  </si>
  <si>
    <t>Bekovsky, Western Siberia</t>
  </si>
  <si>
    <t>Argillite, aleurolite</t>
  </si>
  <si>
    <t>7th dyke was being placed over a frozen beach, to raise dam height to 53m. Rotational slip 15m high x 250m long lowered crest 3m and bottom of slip moved 3m downstream. Caused by high rate of filling (260,000 cu m during 2 ½ months).</t>
  </si>
  <si>
    <t>Xishimen, China</t>
  </si>
  <si>
    <t>Montana Tunnels, MT, USA (Pegasus Gold)</t>
  </si>
  <si>
    <t>When tailings deposition resumed following liner repairs, routine groundwater monitoring detected elevated levels of process solution immediately downstream from the embankment.  Impoundment seepage was estimated as 450 to 650 gpm.  A recovery system of pumpback wells was installed downstream from the embankment.</t>
  </si>
  <si>
    <t>Marianna Mine #58, PA</t>
  </si>
  <si>
    <t>A slide occurred in the upstream slope as a raise was being constructed of clayey fill over the fine coal refuse (tailings)beach.  The cause was undrained shear failure due to rapid loading.</t>
  </si>
  <si>
    <t>Mankayan District, Luzon, Phillippines, No.3 Tailings Pond (Benguet Corp subsidiary Lepanto Con Mining Co)</t>
  </si>
  <si>
    <t>Lepanto Consolidated Mining Corporation. Collapse of tailings pond 3 due to weakened dam embankment caused by additional loading. Siltation of the Abra River which affected 9 municipalities</t>
  </si>
  <si>
    <t>Pico de Sao Luis, Gerais, Brazil</t>
  </si>
  <si>
    <t xml:space="preserve">Fe </t>
  </si>
  <si>
    <t>Story’s Creek, Tasmania</t>
  </si>
  <si>
    <t>Valley side</t>
  </si>
  <si>
    <t>Dam built in 1931 in an uncontrolled manner, mainly of tailings, with crest width of 1m and downstream slope 1:1.  Overtopped during 1 in 100 year flood.  Dam failed, spillway shifted; slimes released; pipeline washed out causing further pollution of waterway. Minimal release of tailings.</t>
  </si>
  <si>
    <t>Rossarden, Tasmania</t>
  </si>
  <si>
    <t>Itabirito, Minas Gerais, Brazil (Itaminos Comercio de Minerios)</t>
  </si>
  <si>
    <t>Gravity</t>
  </si>
  <si>
    <t>Masonry</t>
  </si>
  <si>
    <t>Dam of masonry construction using bricks made from clay and iron ore tailings burst, it is said, due to saturation of the brickwork.</t>
  </si>
  <si>
    <t>Mineral King, BC, Canada</t>
  </si>
  <si>
    <t>Small</t>
  </si>
  <si>
    <t>ICOLD, MT Polley Expert Panel 2015, App I</t>
  </si>
  <si>
    <t>Tailings spilt out through dam but were almost completely contained by the emergency pond downstream of the dam.</t>
  </si>
  <si>
    <t>Huangmeishan, China</t>
  </si>
  <si>
    <t>Spring Creek Plant, Borger, Texas, USA</t>
  </si>
  <si>
    <t>Niujiaolong tailings pond, China</t>
  </si>
  <si>
    <t>CEC 2017</t>
  </si>
  <si>
    <t>Bonsal, North Carolina, USA</t>
  </si>
  <si>
    <t>Prestavel Mine - Stava, North Italy, 2, 3 (Prealpi Mineraria)</t>
  </si>
  <si>
    <t>ICOLD, WISE, Rico, Luino &amp; De Graff 2012</t>
  </si>
  <si>
    <t>Damage valued at Euro133M; razed 20 buildings in Stava and flowed in to Avisio River; mining of argentiferous galena since 16th c.; fluorite mining commenced in 1934 and throughput increased from 30tpd to 200tpd in 1961; 1st TSF in use by 1962, 2nd by 1970</t>
  </si>
  <si>
    <t>La Belle, Pennsylvania, USA</t>
  </si>
  <si>
    <t>Cerro Negro No. (4 of 5)</t>
  </si>
  <si>
    <t>ICOLD WISE, Rico</t>
  </si>
  <si>
    <t>Veta de Agua No. 1, Chile</t>
  </si>
  <si>
    <t>WISE, Rico</t>
  </si>
  <si>
    <t>The dam was constructed using both upstream and centerline methods with downstream slopes of 1.5:1.  During the M7.8 earthquake of March 3, 1985, the dam failed by liquefaction.</t>
  </si>
  <si>
    <t>Niujiaolong, Hunan (Shizhuyuan Non-ferrous Metals Co.)</t>
  </si>
  <si>
    <t>Wei, Quelopana, 2019</t>
  </si>
  <si>
    <t>Olinghouse, Nevada, USA</t>
  </si>
  <si>
    <t>With no engineering supervision during construction, the dam fill was essentially uncompacted (less than 80% maximum dry density).  Collapse of the fill occurred as saturation developed resulting in loss of freeboard, slumping of the slope, and breach of the dam.</t>
  </si>
  <si>
    <t>El Cobre No. 4 - El Soldado (Exxon)</t>
  </si>
  <si>
    <t>Cycloned sands received some compaction during spreading with a bulldozer. During the M7.8 earthquake of March 3, 1985, minor damage occurred in the form of a sloughing of sands in the upper part of the downstream slope and shallow slides in the upper 6 ft of the unsubmerged upstream slope.</t>
  </si>
  <si>
    <t>Marga, Chile - El Teniente (Codelco)</t>
  </si>
  <si>
    <t>The cross-valley abandoned dam had a decant structure but no abandonment spillway. Overtopping failure occurred due to insufficient decant capacity for routing streamflows through the impoundment.</t>
  </si>
  <si>
    <t>Quintette, MaËmot, BC, Canada</t>
  </si>
  <si>
    <t>Blight &amp; Fourie, 2004</t>
  </si>
  <si>
    <t>Waste dump failure - pore pressure resulting from collapse settlement. River valley filled with waste for 2.5km. (Blight &amp; Fourie, 2004)</t>
  </si>
  <si>
    <t>Texasgulf 4B Pond, Beaufort, Co., North Carolina, USA</t>
  </si>
  <si>
    <t>A 200-ft long shallow slide occurred on the downstream slope of this slimes dam at the point of transition where the slope flattened from 3H:1V to 6H:1V.</t>
  </si>
  <si>
    <t>Mirolubovka, Southern Ukraine</t>
  </si>
  <si>
    <t>E&amp;T</t>
  </si>
  <si>
    <t>Phreatic surface allowed to rise and ditch cut in crest of starter dam to collect seepage.  Starter dam became saturated. Rotational slip developed, said to be caused by incompatibility between real and design values for shear characteristics of foundation soil. Stabilized by toe weighting with rockfill.</t>
  </si>
  <si>
    <t>Battle Mt. Gold, Nevada,</t>
  </si>
  <si>
    <t>Instability of the downstream slope was caused by poor compaction of fill.</t>
  </si>
  <si>
    <t>Virginia Vermiculite, Louisa County, Virginia, USA</t>
  </si>
  <si>
    <t>Vermiculite</t>
  </si>
  <si>
    <t>A pipe spillway through the clay-shale embankment collapsed and caused the dam to fail A downstream impoundment contained the tailings released.</t>
  </si>
  <si>
    <t>Clayton Mine, Idaho, USA</t>
  </si>
  <si>
    <t>A tailings pipeline on the dam crest broke during the night, eroding a gully 2-3 ft wide and 5-6 ft deep on the downstream face of the embankment. No impounded tailings were released.</t>
  </si>
  <si>
    <t>Golden Sunlight, MT, USA</t>
  </si>
  <si>
    <t>It is estimated that 160,000 gal.  of cyanide-bearing effluent leaked past the slurry cutoff between April 1983 and June, 1984, with average concentrations of 1.5 mg/l total and 0.3 mg/l free cyanide.  The reason for the leakage is presumed to be an undetected landslide-related discontinuity in the impermeable stratum that was not penetrated by the cutoff.</t>
  </si>
  <si>
    <t>Vallenar 1 and 2</t>
  </si>
  <si>
    <t>The two abandoned dams contained cross-valley impoundments in series, and incorporated only decant structures with no abandonment spillways. Overtopping caused failure of the upper dam and cascade failure of the lower dam.</t>
  </si>
  <si>
    <t>Grey Eagle, California, USA</t>
  </si>
  <si>
    <t>Seepage through/under the dam was higher than expected, and contained high levels of cynaide. A treatment system for the seepage had to be installed.</t>
  </si>
  <si>
    <t>Sipalay, Phillippines, No.3 Tailings Pond (Maricalum Mining Corp)</t>
  </si>
  <si>
    <t>Dam failure, due to slippage of foundations on clayey soils.  Widespread inundation of agricultural land up to 1.5 m high; 1st of 4 discharges reported in this area (4th in 1995); mine reactivated by Philex in 1996 and decommissioned in 2002 after which tailings dried up causing a dust problem as far as 5km from site.</t>
  </si>
  <si>
    <t>~100</t>
  </si>
  <si>
    <t>Royster, Florida, USA</t>
  </si>
  <si>
    <t>Gypsum</t>
  </si>
  <si>
    <t>The gypsum embankment was built on soft phosphatic clay slimes, which caused a 900-ft section of the embankment slope to fail.  An unknown quantity of low-pH process water was released.</t>
  </si>
  <si>
    <t>Ages, Harlan County, Kentucky, USA</t>
  </si>
  <si>
    <t>Dixie Mine, Colorado, USA</t>
  </si>
  <si>
    <t>Ceased operations in 1954. No additional details available.</t>
  </si>
  <si>
    <t>Py Ga</t>
  </si>
  <si>
    <t>Balka Chuficheva, Russia</t>
  </si>
  <si>
    <t>Texasgulf No. 1 Pond, Beaufort Co., North Carolina, USA</t>
  </si>
  <si>
    <t>Veta de Aqua A</t>
  </si>
  <si>
    <t>Veta de Agua B</t>
  </si>
  <si>
    <t>Tyrone, New Mexico (Phelps Dodge)</t>
  </si>
  <si>
    <t>The failure is attributed to a rapid raising rate and insufficient dissipation of pore pressures in the embankment.</t>
  </si>
  <si>
    <t>Sweeney Tailings Dam, Longmont, Colorado, USA</t>
  </si>
  <si>
    <t>Marga, Sewell, VI Region, Rancagua, Chile - El Teniente (Codelco)</t>
  </si>
  <si>
    <t>Arena, Sewell, VI Region, Rancagua, Chile - El Teniente (Codelco)</t>
  </si>
  <si>
    <t>San Nicolas, Peru</t>
  </si>
  <si>
    <t>Pollution Tingo river, damage to agriculture</t>
  </si>
  <si>
    <t>Kyanite Mining, Virginia, USA</t>
  </si>
  <si>
    <t>Kyanite</t>
  </si>
  <si>
    <t>Churchill Copper, BC</t>
  </si>
  <si>
    <t>Seepage and piping with release of 10,000,000 gallons of supernatant.</t>
  </si>
  <si>
    <t>Churchrock, New Mexico, United Nuclear</t>
  </si>
  <si>
    <t>ICOLD, Wikipedia, Rico</t>
  </si>
  <si>
    <t>Mined closed in 1982; basic surface remediation and tailings pumped into undergorund mine; high radium levels proximal to and on site; EPA program in progress</t>
  </si>
  <si>
    <t>Union Carbide, Uravan, Colorado, USA</t>
  </si>
  <si>
    <t>Two slides occurred on the 1.5:1 embankment slope due to snowmelt and internal seepage.  Both were shallow, measuring 30-80 ft top width, 150-200 ft base width, and 80-100 ft length.</t>
  </si>
  <si>
    <t xml:space="preserve">Unidentified, British Columbia, Canada </t>
  </si>
  <si>
    <t xml:space="preserve">Piping in the sand beach of the tailings dam </t>
  </si>
  <si>
    <t>Suncor E-W Dike, Alberta, Canada</t>
  </si>
  <si>
    <t>Oil Sands</t>
  </si>
  <si>
    <t>Slope instability occurred during construction of the dam.</t>
  </si>
  <si>
    <t>Incident No. 1, Elliot, Ontario, Canada</t>
  </si>
  <si>
    <t>Measures to reduce seepage were undertaken in conjunction with abandonment and closure of the impoundment.  These included an embankment buttress with an internal synthetic impervious membrane, and cement-bentonite grouting of selected zones of the rock foundation.</t>
  </si>
  <si>
    <t>Arcturus, Zimbabwe</t>
  </si>
  <si>
    <t>Following continuous rain over several days (seasonal total rainfall above average), a breach 55m wide suddenly developed, releasing a flow slide of tailings, blocking and contaminating public waterway.  Minor damage to local village.  One child killed and another injured.</t>
  </si>
  <si>
    <t>Asp, Py</t>
  </si>
  <si>
    <t>Mochikoshi No. 2, Japan (2 of 2)</t>
  </si>
  <si>
    <t>ICOLD, Rico, Quelopana 2019, CDA 2017</t>
  </si>
  <si>
    <t>dam failure due to aftershock</t>
  </si>
  <si>
    <t>Mochikoshi No. 1, Japan (1 of 2)</t>
  </si>
  <si>
    <t>ICOLD, WISE, Rico, Ishihara 1984</t>
  </si>
  <si>
    <t>Dam failure due to earthquake</t>
  </si>
  <si>
    <t>Norosawa, Japan</t>
  </si>
  <si>
    <t>ICOLD, Ishihara 1984</t>
  </si>
  <si>
    <t>Hirayama, Japan</t>
  </si>
  <si>
    <t>Syncrude, Alberta, Canada</t>
  </si>
  <si>
    <t>The embankment is founded on pre-sheared clay shales of low residual strength.  Measured foundation movements indicated the potential for foundation instability, and portions of the embankment were re-designed with slopes as flat as 9:1.</t>
  </si>
  <si>
    <t>Madison, Missouri, USA</t>
  </si>
  <si>
    <t>Pb</t>
  </si>
  <si>
    <t>The dam overtopped during an intense 6-inch rainfall due to inadequate spillway capacity.  Tailings were eroded by the impounded water flowing through the breach.  These tailings were subsequently deposited throughout the city of Fredricktown.</t>
  </si>
  <si>
    <t>Grants, Milan, New Mexico, USA mill site (Homestake Mining)</t>
  </si>
  <si>
    <t>Dam failure, due to rupture of plugged slurry pipeline; mill decommissioned in 1993</t>
  </si>
  <si>
    <t>n.a.</t>
  </si>
  <si>
    <t>Western Nuclear, Jeffrey City, Wyoming, USA #2</t>
  </si>
  <si>
    <t>Melting of snow incorporated into the dam fill caused sufficient slumping to allow overtopping to occur.  About 2.3 million gallons of effluent was released along with a small quantity of tailings, but no offsite contamination occurred.</t>
  </si>
  <si>
    <t>Pit No. 2, Western</t>
  </si>
  <si>
    <t>REE</t>
  </si>
  <si>
    <t>An initial localized dike failure in 1976 was attributed to a high phreatic surface in the dike resulting from rainfall and high pond operating levels.  A larger failure one year later showed evidence of upthrusting at the toe of the pit, block-type downslope movement of tailings and sand boils within the failed mass.</t>
  </si>
  <si>
    <t>Unidentified, Hernando, County, Florida, USA</t>
  </si>
  <si>
    <t>Concentrated seepage and piping in karstic foundation limestone occurred at the embankment toe.  A small ring dike was constructed around the area, and water within it was allowed to rise until pressure head balanced seepage exit pressures.  No further piping occurred.</t>
  </si>
  <si>
    <t>Kerr-McGee, Churchrock, New Mexico, USA</t>
  </si>
  <si>
    <t>Differential settlement of foundation soils caused embankment cracking and piping failure. A minor quantity of effluent was released.</t>
  </si>
  <si>
    <t>Zlevoto No. 4, Yugoslavia</t>
  </si>
  <si>
    <t>Dam failure due to high phreatic surface and seepage breakout on the embankment face.  Tailings flow reached and polluted nearby river</t>
  </si>
  <si>
    <t>Dashihe, China</t>
  </si>
  <si>
    <t>The area experienced a M7.8 main shock, a M7.1 shock 15 days later, and numerous aftershocks of magnitude greater than 5.  Damage consisted of cracks on the downstream embankment face and tailings beach, accompanied by boils and fissures near the ponded water.  The dam did not fail and remained in service.</t>
  </si>
  <si>
    <t>Unidentified, Idaho, USA</t>
  </si>
  <si>
    <t>During the spring thaw, severe sloughing on the downstream face of the dam occurred, accompanied by extensive downslope creep of heavily saturated fill containing blocks of frozen soil.</t>
  </si>
  <si>
    <t>Cadet No. 2, Montana,</t>
  </si>
  <si>
    <t>Barite</t>
  </si>
  <si>
    <t>During initial raising of the starter dike, sand and gravel mill reject with excessive fines content was used as fill in the downstream portion of the raise.  This did not provide sufficient drainage, and a slide resulted due to the high phreatic surface.</t>
  </si>
  <si>
    <t>Silverton, Colorado, USA</t>
  </si>
  <si>
    <t xml:space="preserve">Tailings flow slide polluted nearly 100 miles (160 km) of the Animas river and its tributaries; severe property damage; no injuries </t>
  </si>
  <si>
    <t>Madjarevo, Bulgaria</t>
  </si>
  <si>
    <t>Rising of tailings above design level caused overloading of the decant tower and collectors, resulting in structural failure.  Tailings flowed through tower and collector into river and backwater of a water retention downstream.</t>
  </si>
  <si>
    <t>Carr Fork, Utah, USA (Anaconda)</t>
  </si>
  <si>
    <t>Adjacent to Bingham Canyon open pit; underground mine operated form 1979-1982 and re-opened in 1984. The embankment breached due to overtopping when a slide blocked the spillway structure.</t>
  </si>
  <si>
    <t>Skarn</t>
  </si>
  <si>
    <t>Mike Horse, Montana, USA (Asarco)</t>
  </si>
  <si>
    <t>During extreme runoff from a rain-on-snow event, the slopes of a sidehill diversion ditch became saturated and failed, directing the diverted streamflow into the abandoned impoundment.  The decant capacity was insufficient to discharge the inflow, and the embankment was breached by overtopping.</t>
  </si>
  <si>
    <t>Py, En, Ga</t>
  </si>
  <si>
    <t>Dresser No. 4, Montana,</t>
  </si>
  <si>
    <t>The apparent cause of failure was embankment sliding along residual and alluvial foundation soils. The tailings flowslide reached a nearby drainage and from there entered a creek.</t>
  </si>
  <si>
    <t>Keystone Mine, Crested Butte, Colorado, USA</t>
  </si>
  <si>
    <t>Now known as the Mt Emmons mine.</t>
  </si>
  <si>
    <t>Heath Steele main dam, Brunswick, Canada (American Metals)</t>
  </si>
  <si>
    <t>R,E</t>
  </si>
  <si>
    <t>Leakage of water containing copper and zinc. Dam built on fractured bedrock, with no liner or grouting.</t>
  </si>
  <si>
    <t>PY Ga</t>
  </si>
  <si>
    <t>PCS Rocanville, Saskatchewan, Canada</t>
  </si>
  <si>
    <t>K</t>
  </si>
  <si>
    <t>During operation, leakage of brine into the shallow aquifer was detected.</t>
  </si>
  <si>
    <t>Unidentified, Green River, Wyoming, USA</t>
  </si>
  <si>
    <t>Trona</t>
  </si>
  <si>
    <t>Foundation conditions consisted of highly fractured rock with open joints, and the dam initially incorporated a
nominal cutoff. Seepage containing high salt concentrations emerged on the surface downstream from the dam.</t>
  </si>
  <si>
    <t>Bafokeng, South Africa</t>
  </si>
  <si>
    <t>Pt</t>
  </si>
  <si>
    <t>ICOLD, WISE, Rico, Quelopana, 2019</t>
  </si>
  <si>
    <t>https://books.google.com/books?id=mDgarPrQ1_YC&amp;pg=PA383&amp;lpg=PA383&amp;dq=Bafokeng+tailings&amp;source=bl&amp;ots=rgKF0PG8jS&amp;sig=ZHuhBXlzouXT6uMa4exSS0DC96U&amp;hl=en&amp;sa=X&amp;ved=0ahUKEwjKj4OnguLMAhUMcj4KHaBwAc0Q6AEIMDAD#v=onepage&amp;q=Bafokeng%20tailings&amp;f=false (copied 9Jun16)</t>
  </si>
  <si>
    <t>Golden Gilpin Mine, Colorado, USA</t>
  </si>
  <si>
    <t>Deneen Mica Yancey County, North Carolina, USA</t>
  </si>
  <si>
    <t>Mica</t>
  </si>
  <si>
    <t>During a heavy rain, the dam overtopped and deep gullies were eroded into the embankment face.  This loss of support caused sliding of the downstream slope over its full height and over a width of 200 ft.  Slimes were released to an adjacent river.</t>
  </si>
  <si>
    <t>Ag</t>
  </si>
  <si>
    <t>Rain on heavy snowpack caused the impoundment to fill to capacity, and emergency pumping was insufficient to prevent overtopping with the loss of 2 million gallons of water and about 20% of the impounded tailings.</t>
  </si>
  <si>
    <t>Galena Mine, Idaho, USA (ASARCO) (2 of 2)</t>
  </si>
  <si>
    <t xml:space="preserve">Three tailings impoundments in a sidehill configuration adjoined each other within a narrow valley with a creek at their toe.  During a rain-on-snow event, flooding on the creek reached estimated 100-yr recurrence interval flows.  A culvert in the creek upstream from the impoundments became blocked by debris, diverting a large portion of the streamflow into the uppermost impoundment.  Lacking sufficient decant spillway capacity for these flows the uppermost embankment breached by overtopping, resulting in cascade failure of all three impoundments.  Tailings released in the failure covered about 5 acres, including a short section of highway and railroad track. </t>
  </si>
  <si>
    <t>Berrien, France</t>
  </si>
  <si>
    <t>The starter dike for an upstream embankment partially breached due to seepage and piping after heavy rains.</t>
  </si>
  <si>
    <t>GCOS, Alberta, Canada</t>
  </si>
  <si>
    <t>Several episodes of instability occurred within compacted fill that was being placed over spigotted beach sand tailings during construction of upstream raises.</t>
  </si>
  <si>
    <t>Unidentified, Mississippi, USA #2</t>
  </si>
  <si>
    <t>When the embankment reached a height of 65 feet, slope instability occurred due to undrained shearing in soft foundation clays that had reached normally-consolidated conditions under the applied embankment loading.  Further raising was discontinued, and the impoundment was subsequently abandoned.</t>
  </si>
  <si>
    <t>Unidentified, Canaca, Mexico</t>
  </si>
  <si>
    <t>Overtopping resulted in breach of the embankment, loss of impounded water, and erosional-type gullying of tailings within the impoundment.  Flow sliding of the tailings mass, however, did not occur.</t>
  </si>
  <si>
    <t>Ray Mine, Arizona, USA #2 (Kennecott)</t>
  </si>
  <si>
    <t>Instability occurred along a small section of the embankment near the location where embankment failure had previously occurred on Dec. 2, 1972. No tailings were released. An earlier failure due to "perched seepage conditions along a slimes layer".</t>
  </si>
  <si>
    <t>(unidentified), Southwestern USA</t>
  </si>
  <si>
    <t>The dam included a 60 foot high zoned earthfill starter dike.  Prior to failure, two 15-foot high upstream raises had been added using perimeter dikes of uncompacted clayey soils derived from weathered shales.  A third raise of cycloned sand tailings was under construction when the uncompacted shale dikes slumped from increased load and pore pressure.  The resulting embankment breach took the form of a narrow gulley down to the level of the starter dike crest, and released about one-third of the impoundment contents in the form of a tailings flowslide. Tailings reached streams and rivers as far as 15 miles away.</t>
  </si>
  <si>
    <t>Earth Resources, N M,</t>
  </si>
  <si>
    <t>Improper operation and inadequate tailings beach deposition allowed ponded water to encroach on the embankment crest and overtopping failure to occur.</t>
  </si>
  <si>
    <t>Ray Mine, Arizona, USA</t>
  </si>
  <si>
    <t>Slope instability along a 500-ft section of the embankment caused failure to occur.  Instability is believed to have been related to saturation and perched seepage conditions along a layer of slimes deposited within the embankment 20 years earlier.  Released tailings covered a small section of an adjacent railroad.</t>
  </si>
  <si>
    <t>Brunita Mine, Caragena, Spain (SMM Penaroya)</t>
  </si>
  <si>
    <t>Zn, Pb, Cu</t>
  </si>
  <si>
    <t>Martín-Crespo et al 2017, Rodríguez et al. 2011, WISE</t>
  </si>
  <si>
    <t>In October 1972, an extremely intense rainfall event caused instability in the Brunita mine pond. A flash flood of the tailings killed one person and caused serious material damage.</t>
  </si>
  <si>
    <t>Buffalo Creek, West Virginia, USA (Pittson Coal Co.)</t>
  </si>
  <si>
    <t>ICOLD, WISE, Rico, CDA 2017</t>
  </si>
  <si>
    <t>Tailings traveled 27 km downstream, 125 people lost their lives, 500 homes were destroyed. Property and highway damage exceeded $65 million</t>
  </si>
  <si>
    <t>Galena Mine, Idaho, USA (ASARCO) (1 of 2)</t>
  </si>
  <si>
    <t>Flooding on the stream adjacent to the toe of four sidehill type impoundments caused erosion damage to the embankments.</t>
  </si>
  <si>
    <t>Cities Service, Fort Meade, Florida,  phosphate</t>
  </si>
  <si>
    <t>WISE, Rico, CDA 201</t>
  </si>
  <si>
    <t>Breach of the dam allowed the phosphatic clay slimes to enter the Peace River, where they were carried in suspension for 120 km. The cause of the failure is unknown, although the dam was observed to have been intact and with no signs of distress 15 minutes before the failure occurred.</t>
  </si>
  <si>
    <t>Certej gold mine, Romania</t>
  </si>
  <si>
    <t>Mining Watch Romania, 30Oct14;  Adevărul, 14Oct10</t>
  </si>
  <si>
    <t>43 years since the Certej gold mine dam failure, Mining Watch Romania, October 30, 2014; Certej 1971 forgotten tragedy of 89 lives buried under 300 thousand cubic meters of mud, Adevărul, October 14, 2010</t>
  </si>
  <si>
    <t>Chungar, Peru</t>
  </si>
  <si>
    <t>yes</t>
  </si>
  <si>
    <t>Rudolph &amp; Coldewey 2008</t>
  </si>
  <si>
    <t>M 4.8 earthquake caused a landslide that broke the tailings dam.  Tailings mud destroyed the surface facilities of the mine and flew into the shafts. Only 25 miners survived. (used average for deaths for severity score)</t>
  </si>
  <si>
    <t>Ticapampa, Peru</t>
  </si>
  <si>
    <t>3 dead, 1 destroyed house, interruption of little Lima highway-Huaraz.</t>
  </si>
  <si>
    <t>Pinchi Lake, BC, Canada</t>
  </si>
  <si>
    <t>Water decanted from the impoundment flowed in an unlined channel parallel to the downstream toe of the dam.  Erosion of the unlined channel produced downcutting of as much as 12 feet.  This triggered cracking and deformation of the downstream embankment slope, with movements seated within lacustrine foundation sediments at a depth coincident with the eroded channel bottom.</t>
  </si>
  <si>
    <t>Atacocha, Peru (Compañía Minera Atacocha)</t>
  </si>
  <si>
    <t>Cu, Pb, Zn</t>
  </si>
  <si>
    <t>St</t>
  </si>
  <si>
    <t>Pollution of Huallaga river and damage to road infrastructure</t>
  </si>
  <si>
    <t>Quiruvilca mine, Almivirca tailings dam, Peru (2 of 2)</t>
  </si>
  <si>
    <t>Cu, Ag, Pb, Zn</t>
  </si>
  <si>
    <t>Pollution of San Felipe river</t>
  </si>
  <si>
    <t>Western Nuclear, Jeffrey City, Wyoming, USA</t>
  </si>
  <si>
    <t>A break in the tailings discharge line caused the dike to breach and tailings to flow for a period of 2 hours.  No offsite contamination occurred.</t>
  </si>
  <si>
    <t>Mufulira, Zambia (Roan Consolidated Mines)</t>
  </si>
  <si>
    <t>Saturated slime tailings deposited in a TSF #3 over subsidence feature flowed into an underground mine killing 89 miners.</t>
  </si>
  <si>
    <t>Maggie Pye, United Kingdom, clay</t>
  </si>
  <si>
    <t>Slope failure occurred immediately after completion of a perimeter dike to raise the embankment and following a period of heavy rainfall.</t>
  </si>
  <si>
    <t>Park, United Kingdom</t>
  </si>
  <si>
    <t>Overtopping failure occurred due to ice blockage of a decant structure.</t>
  </si>
  <si>
    <t>Portworthy, United Kingdom</t>
  </si>
  <si>
    <t>Dam breach occurred due to structural failure of a decant conduit.</t>
  </si>
  <si>
    <t>Unidentified, Mississippi, USA</t>
  </si>
  <si>
    <t>Overtopping occurred due to accumulation of water in the impoundment from hurricane rainfall.  The embankment breached and water was released, but flow failure of the tailings did not develop.</t>
  </si>
  <si>
    <t>Williamsport Washer, Maury County, Tennessee, USA</t>
  </si>
  <si>
    <t>No details provided.</t>
  </si>
  <si>
    <t>Phoenix Copper, BC</t>
  </si>
  <si>
    <t>Piping failure occurred 25 years after closure with a release of 9 million gallons of tailings and supernatant.</t>
  </si>
  <si>
    <t>Bilbao, Spain</t>
  </si>
  <si>
    <t>Sloughing of the rockfill dam following heavy rains caused large strains in the saturated tailings deposit that induced liquefaction and tailings flowsliding, with major downstream damage and loss of life.</t>
  </si>
  <si>
    <t>Buenaventura, Peru</t>
  </si>
  <si>
    <t>Gill 2011, Oldecop &amp; Rodríguez 2007</t>
  </si>
  <si>
    <t>"Damage to the agriculture of Huachocolpa, pollution" (not enough information for a higher Severity Code) (http://www.acingenieros.com/descargas/pdfs/Articulo_03_Parte_03.pdf)</t>
  </si>
  <si>
    <t>Monsanto Dike 15, TN,</t>
  </si>
  <si>
    <t xml:space="preserve">Excessive seepage through the dam occurred during the first few years of operation. No loss of tailings, or damage to dam.  </t>
  </si>
  <si>
    <t>Stoney Middleton, UK</t>
  </si>
  <si>
    <t>The retaining dam of a settling pond burst and there was damage to property and roads.</t>
  </si>
  <si>
    <t>Yauli-Yacu, Peru</t>
  </si>
  <si>
    <t xml:space="preserve">Gill 2011, Oldecop &amp; Rodríguez 2007  </t>
  </si>
  <si>
    <t>Interruption of the central road and pollution of the Rimac River (not enough information for a higher Severity Code).</t>
  </si>
  <si>
    <t>Hokkaido, Japan</t>
  </si>
  <si>
    <t>The embankment failed by liquefaction during the M7.8 Tokachi-Oki earthquake, and the resulting flowslide reached and crossed a river at the downstream toe of the embankment</t>
  </si>
  <si>
    <t>Agrico Chemical, Florida, USA</t>
  </si>
  <si>
    <t>Dam breach resulted in pollution of a nearby creek and the Peace River.</t>
  </si>
  <si>
    <t>IMC K-2, Saskatchewan, Canada</t>
  </si>
  <si>
    <t>The collector ditch proved to be too shallow to completely control seepage.</t>
  </si>
  <si>
    <t>Iwiny Tailings Dam, Poland</t>
  </si>
  <si>
    <t>ICOLD Bulletin 121</t>
  </si>
  <si>
    <t>Underground mining upward stopping created a cavity and ultimately a sinkhole beneath the upstream slope of the dam.  A breach occurred near S end of dam: liquefied tailings swept down the valley with a width of 50m to 220m, covering 7 small villages, destroying the railway and killing 18 people.</t>
  </si>
  <si>
    <t>Climax, Grand Junction, CO, USA - Mill (Climax Molybdenum Co)</t>
  </si>
  <si>
    <t>Mill decommissioned in 1970</t>
  </si>
  <si>
    <t>Mobil Chemical, Fort Meade, Florida,  phosphate</t>
  </si>
  <si>
    <t>250,000 m3 of phosphatic clay slimes, 1.8 million m3 of water.  Spill reaches Peace River, fish kill reported</t>
  </si>
  <si>
    <t>Unidentified, United Kingdom</t>
  </si>
  <si>
    <t>The failure occurred during regrading operations to stabilize bulging and deformation of the downstream dam slope that had occurred two months previously.  The tailings flow failure covered an area of 4 ha.</t>
  </si>
  <si>
    <t>Unidentified, United Kingdom #2</t>
  </si>
  <si>
    <t>Unidentified, United Kingdom #3</t>
  </si>
  <si>
    <t>Aberfan, Tip No 7, South Wales Colliery</t>
  </si>
  <si>
    <t>Blight &amp; Fourie, 2004; WISE; Wikipedia</t>
  </si>
  <si>
    <t xml:space="preserve">Coal tip (waste rock pile) failure. Waste dumped over spring on hillside above village in Tips;  a Tip failed in 1939 burying a road, Tip 4 failed in 1944, Tip 7 failed in 1966 and slid into village </t>
  </si>
  <si>
    <t>Geising/Erzgebirge, German Democratic Republic VEB Zinnerz</t>
  </si>
  <si>
    <t>Collapse of stream deviation tunnel located under the Tiefenbachtal tailings dam. The iron oxide slurry reached the Müglitz river and then the Elbe river, coloring it red until Hamburg.</t>
  </si>
  <si>
    <t>Mir mine, Sgurigrad, Bulgaria</t>
  </si>
  <si>
    <t>ICOLD, WISE, Quelopana, 2019</t>
  </si>
  <si>
    <t>Tailings wave traveled 8 km to the city of Vratza and destroyed half of Sgorigrad village 1 km downstream, killing 488 people.</t>
  </si>
  <si>
    <t>Williamthorpe, UK #2</t>
  </si>
  <si>
    <t>A slurry pond that had been built into the Old Dirt Tip collapsed, sending a flow of tailings over an adjacent road which was covered to a depth of 3m and remained closed for 10 days.</t>
  </si>
  <si>
    <t>Gypsum Tailings Dam (Texas, USA)</t>
  </si>
  <si>
    <t>ICOLD, WISE, CDA 2017</t>
  </si>
  <si>
    <t>The failure is attributed to seepage-related slumping and piping that initiated at the toe and progressed until breach of the embankment and tailings flowsliding occurred.  The drainage system is believed to have been ineffective due to insufficient permeability of the sand.</t>
  </si>
  <si>
    <t>Williamthorpe, UK #1</t>
  </si>
  <si>
    <t>The failure is thought to have been triggered by excess foundation pore pressures.</t>
  </si>
  <si>
    <t>Derbyshire, United Kingdom</t>
  </si>
  <si>
    <t>Failure by foundation sliding was attributed to artesian foundation pore pressures produced by seepage from adjacent active impoundments and natural recharge, with subsidence from underground workings as a possible contributing cause.</t>
  </si>
  <si>
    <t>Tymawr, United Kindom #2</t>
  </si>
  <si>
    <t>Lagoon has been formed in heaps of colliery waste on mountain side.  When tailings level reached 175m, the downslope bund breached and the released tailings flowed down towards the river and entered the colliery car park at elevation 65m where it smashed two or three cars.  It could easily have gone down the shaft.</t>
  </si>
  <si>
    <t>El Cobre Old Dam</t>
  </si>
  <si>
    <t>The tailings failures of March 28, 1965, were from La Ligua, Chile, earthquake.  This accounts for a sigificant part of the large number of earthquakes in the period of 1960-1970.  About half of the failed dams  were abandoned, and half were lecated at operating mines. (see Villavicencio et al, 2014).  The dam had been constructed according to the upstream method by spigotting from flumes on the crest and was in use as an emergency impoundment at the time of the earthquake.  Embankment slopes as steep as 1.2:1 and the presence of slimes layers near the face suggest that static stability may have been marginal even before the earthquake.  The tailings flowslide destroyed the town of El Cobre, killing more than 200.</t>
  </si>
  <si>
    <t>El Cobre New Dam</t>
  </si>
  <si>
    <t>The tailings failures of March 28, 1965, were from La Ligua, Chile, earthquake.  The dam was constructed by cycloning and is inferred to have been raised according to the downstream method with a downstream slope of 3.7:1.  The impoundment had undergone rapid filling immediately prior to the M7-7 1/4 La Ligua earthquake of March 28, 1965.  Eyewitness accounts indicated that the impounded slimes completely liquefied, with waves generated on the surface.  Inertial forces combined with increased pressure from the liquefied slimes opened a breach near the abutment, which was rapidly enlarged by the flowslide.  The failure, combined with that of the adjacent Old Dam, destroyed the town of El Cobre and killed more than 200 people.</t>
  </si>
  <si>
    <t>El Cobre Small Dam - El Soldado (Penarroya)</t>
  </si>
  <si>
    <t>The El Cobre Small Dam was adjacent to the New Dam and Old Dam, both of which failed during the M7-7 1/4 La Ligua earthquake.  The Small Dam was similar in construction to the Old Dam with steep (1.2:1) slopes, but was abandoned at the time of the earthquake, with a desiccated surface crust about 5 m deep.  Damage in the form of local slides is reported, but the dam remained essentially intact.</t>
  </si>
  <si>
    <t>21st c</t>
  </si>
  <si>
    <t>La Patagua New Dam, Chile (La Patagua - private)</t>
  </si>
  <si>
    <t>The tailings failures of March 28, 1965, were from La Ligua, Chile, earthquake.  The New Dam was being used to retain mill process water at the time of the M7-7 1/4 1965 La Liqua earthquake, and pond water levels retained by the upstream-type embankment were relatively high.  Embankment slopes were a maximum of 1.4:1.  The dam failed by liquefaction during the earthquake, but no damage was reported.</t>
  </si>
  <si>
    <t>Los Maquis No. 3</t>
  </si>
  <si>
    <t>The tailings failures of March 28, 1965, were from La Ligua, Chile, earthquake.  The dam was constructed by the upstream method with slopes as steep as 1.4:1.  No damage from the resulting flowslide was reported.</t>
  </si>
  <si>
    <t>Bellavista, Chile</t>
  </si>
  <si>
    <t>The tailings failures of March 28, 1965, were from La Ligua, Chile, earthquake.  Only 8m separated the edge of the ponded water from the crest of this upstream-type embankment with slopes as steep as 1.4:1. According to eyewitness accounts, the face of the embankment slid first, followed by flowsliding of the tailings behind the breach.</t>
  </si>
  <si>
    <t>Hierro Viejo, Chile</t>
  </si>
  <si>
    <t>The tailings failures of March 28, 1965, were from La Ligua, Chile, earthquake.  This upstream dam experienced liquefaction flow failure. The liquefied tailings traveled a distance of 1 km on the gently sloping valley floor without doing any damage.</t>
  </si>
  <si>
    <t>Ramayana No. 1, Chile</t>
  </si>
  <si>
    <t>The tailings failures of March 28, 1965, were from La Ligua, Chile, earthquake.  Two nearly identical upstream type dams were located on a 30 degree mountainside slope and used alternately.  Dam No.  1 was breached during the M7-7 1/4 Ligua earthquake, releasing a small flowslide from the upper portion of the impounded tailings.</t>
  </si>
  <si>
    <t>Cerro Blanco de Polpaico, Chile</t>
  </si>
  <si>
    <t>The tailings failures of March 28, 1965, were from La Ligua, Chile, earthquake.  The rockfill dam with slideslopes of about 1.5:1.  Damage consisted of shallow longitudinal cracking on the crest.</t>
  </si>
  <si>
    <t>El Cerrado, Chile</t>
  </si>
  <si>
    <t>The tailings failures of March 28, 1965, were from La Ligua, Chile, earthquake.  The impoundment, incorporating 3 levels, had been abandoned for 10 years.  The embankments were constructed with 1.4:1 slopes.  The earthquake produced cracks up to 6 feet deep along the entire crest accompanied by several circular slides, especially at corners of the embankment.  Crest deformation up to 1 foot also occurred.</t>
  </si>
  <si>
    <t>Los Maquis No. 1</t>
  </si>
  <si>
    <t>ICOLD, Quelopana, 2019</t>
  </si>
  <si>
    <t>The tailings failures of March 28, 1965, were from La Ligua, Chile, earthquake.  The dam experienced strong shaking during the earthquake and was adjacent to the active Los Maguis No.  3 dam which failed. The No.1 dam had been out of service for many years, and experienced only slight cracking along the crest and small slides in dry tailings on the sideslopes.</t>
  </si>
  <si>
    <t>Sauce No. 1, Chile</t>
  </si>
  <si>
    <t>The tailings failures of March 28, 1965, were from La Ligua, Chile, earthquake.  The No. 1 dam had been constructed with 1.7:1 slopes and was in active operation at the time of the earthquake.  Serious cracking occurred at one corner, but the embankment did not fail.</t>
  </si>
  <si>
    <t>Sauce No. 2, Chile</t>
  </si>
  <si>
    <t>The tailings failures of March 28, 1965, were from La Ligua, Chile, earthquake.  The No. 2 dam was inactive at the time of the earthquake, and suffered minor cracking.</t>
  </si>
  <si>
    <t>Sauce No. 3, Chile</t>
  </si>
  <si>
    <t>The tailings failures of March 28, 1965, were from La Ligua, Chile, earthquake.  The No.  3 dam was inactive at the time of the earthquake, and suffered minor cracking.</t>
  </si>
  <si>
    <t>Sauce No. 4, Chile</t>
  </si>
  <si>
    <t>The tailings failures of March 28, 1965, were from La Ligua, Chile, earthquake. The No. 4 dam was inactive at the time of the earthquake, and suffered minor cracking.</t>
  </si>
  <si>
    <t>Cerro Negro No. (3 of 5)</t>
  </si>
  <si>
    <t>The upstream type dam experienced strong shaking during the M7-7 1/4 La Ligua earthquake.  Eyewitness accounts indicate that surface waves were generated on the liquefied slimes for as long as 1-1/2 minutes after shaking ceased.  These waves of liquefied slimes eroded the small perimeter dike on the embankment crest, breaching the embankment and producing a tailings flowslide.</t>
  </si>
  <si>
    <t>Cerro Negro No. (2 of 5)</t>
  </si>
  <si>
    <t>The Cerro Negro No.  2 dam was inactive at the time of the M7-7 1/4 La Ligua earthquake and adjacent to the No.  3 dam which failed.  Its slopes were as steep as 1:1.  The No.  2 dam, like the adjoining inactive No.  1 dam, experienced cracking along the crest and small slides.</t>
  </si>
  <si>
    <t>Cerro Negro No. (1 of 5)</t>
  </si>
  <si>
    <t>The Cerro Negro No. 1 dam was inactive at the time of the M7-7 1/4 La Ligua earthquake and adjacent to the No. 3 dam which failed.  Its slopes were as steep as 1:1.  The No. 1 dam experienced cracking, especially along the crest, and some small slides.</t>
  </si>
  <si>
    <t>American Cyanamid, Florida #2</t>
  </si>
  <si>
    <t>Release of impounded phosphatic clay slimes caused pollution of an adjacent creek and the Alafia River</t>
  </si>
  <si>
    <t>N'yukka Creek, USSR</t>
  </si>
  <si>
    <t>The dam was constructed as a starter dike for subsequent upstream raising, and operated initially to retain water.  During first filling, sinkholes appeared in both abutments, and were initially treated by covering with tailings.  When this proved ineffective, a concrete cutoff wall was constructed through the embankment and into the foundation.  Sinkhole development was attributed to thawing of foundation permafrost that allowed ice-filled joints in foundation rock to transmit seepage and piping to occur.</t>
  </si>
  <si>
    <t>The dam was initially constructed and raised using clay and gravel soils with downstream slopes of 1.5:1.  Slope instability occurred due to lack of internal drainage and the steep embankment slopes.  An internal drainage zone was incorporated for subsequent raises of the dam.</t>
  </si>
  <si>
    <t>Alcoa, Texas, USA</t>
  </si>
  <si>
    <t>Cause of the failure is not reported.  Released material was contained in a downstream impoundment.</t>
  </si>
  <si>
    <t xml:space="preserve">Castano Viejo Mine, San Juan, Argentina </t>
  </si>
  <si>
    <t>Pb,Zn,Cu,Ag</t>
  </si>
  <si>
    <t>Wood</t>
  </si>
  <si>
    <t xml:space="preserve">Garino et al 2016, Pacheco 2018. </t>
  </si>
  <si>
    <t>The mine utilized several primative dams, one of which collapsed during operation. The reason of the failure is unknown but there is some evidence suggesting it was caused by water injection, due the rupture of a decant pipe, followed by erosion of the external slope and tailings liquefaction. The tailings flowed downstream causing 3 causalities without reaching the Castaño River.</t>
  </si>
  <si>
    <t>Utah Construction, Riverton, Wyoming, USA</t>
  </si>
  <si>
    <t>The dam was intentionally breached and a 2-foot depth of effluent was released to prevent uncontrolled release of the impoundment contents during heavy rain.</t>
  </si>
  <si>
    <t>Louisville, USA</t>
  </si>
  <si>
    <t>Carbide</t>
  </si>
  <si>
    <t>Excessive seepage and subsequent erosion of the embankment</t>
  </si>
  <si>
    <t>Huogudu, Yunnan Tin Group Co., Yunnan</t>
  </si>
  <si>
    <t>Mines Development, Edgemont, South Dakota, USA</t>
  </si>
  <si>
    <t>The dam failed from unreported causes.  Tailings released reached a creek and some were carried 25 miles to a reservoir downstream.</t>
  </si>
  <si>
    <t>American Cyanamid, Florida</t>
  </si>
  <si>
    <t>ICOLD; Beavers 2013.</t>
  </si>
  <si>
    <t>A gypsum stack dike break occurred at American Cyanamid Phosphate Complex in Brewster, Florida.  Approximately 3 billion gallons of process water were released into Hooker's Prairie.  The water was contained and limed on-site before the water was discharged into the South Prong of the Alafia River.  (An Overview of Phosphate Mining and Reclamation in Florida, Casey Beavers, University of Florida thesis, April 2013)</t>
  </si>
  <si>
    <t>Quiruvilca mine, Almivirca tailings dam, Peru (1 of 2)</t>
  </si>
  <si>
    <t>ICOLD, Oldecop &amp; Rodríguez 2007</t>
  </si>
  <si>
    <t>An earthquake of M6-3/4 that occurred in northern Peru following 3 weeks of heavy rainfall caused liquefaction failure of a tailings embankment located in the vicinity of the epicenter.</t>
  </si>
  <si>
    <t>Union Carbide, Maybell, Colorado, USA</t>
  </si>
  <si>
    <t>The dam failed from unreported causes.  No damage was reported, and effluent released did not reach any flowing stream.</t>
  </si>
  <si>
    <t>Tymawr, United Kingdon #1</t>
  </si>
  <si>
    <t>Lagoon had been formed in the toe of a pile of colliery waste on a valley side at an elevation of about 183m, and washery tailings pumped to it by pipeline.  The downslope bund overtopped and breached, releasing tailings that flowed down to an elevation of 65m near the Rhondda River.</t>
  </si>
  <si>
    <t>Jupille, Belgium</t>
  </si>
  <si>
    <t>Blight &amp; Fourie 2004, CDA 2017</t>
  </si>
  <si>
    <t>Cause - Fly ash dum faulure due to removal of toe support of dump. 11 deaths, houses destroyed.</t>
  </si>
  <si>
    <t>La Luciana, Reocín (Santander), Cantabria, Spain</t>
  </si>
  <si>
    <t>Fernández-Naranjo 2017, Quelopana, 2019</t>
  </si>
  <si>
    <t>Several victims of the first failure died because they were trapped when a second landslide buried them. The material reached distances over 500 m until have been channeled to the Besaya River.</t>
  </si>
  <si>
    <t>Lower Indian Creek, MO, USA</t>
  </si>
  <si>
    <t>The original earthfill dam was constructed in 1953 to an initial height of 45 feet and raised several times with additional earthfill.  In 1959, the spillway washed out in a flood, causing some release of tailings but no breach or damage to the dam embankment.  In 1960, the dam was reported to have shown signs of slumping on its 2:1 downstream face and was buttressed with a rockfill toe berm at a 3:1 slope.  The dam remained in service was raised from 1971 to 1976 with cycloned sand tailings, and reached an ultimate height of 83 feet.</t>
  </si>
  <si>
    <t>Union Carbide, Green River, Utah, USA</t>
  </si>
  <si>
    <t>The tailings dam failed during a flash flood, with tailings and mill effluent reaching a creek and river.</t>
  </si>
  <si>
    <t>Mailuu-Suu #7 tailings dam (Kyrgyzstan)</t>
  </si>
  <si>
    <t>Wikipedia (2017)</t>
  </si>
  <si>
    <t>About 50% of the entire volume of the dam flowed into the swift Mailuu-Suu River, only 30 metres (98 ft) downhill from the breach. The waste then spread about 40 kilometres (25 mi) downstream across the national border into Uzbekistan then into the heavily populated Fergana Valley. Multiple deaths.</t>
  </si>
  <si>
    <t>Milpo, Peru</t>
  </si>
  <si>
    <t xml:space="preserve">Oldecop &amp; Rodríguez 2007  </t>
  </si>
  <si>
    <t>Several dead, interruption of the mountain road Pasco-Huánuco, environmental damage</t>
  </si>
  <si>
    <t>Grootvlei, South Africa</t>
  </si>
  <si>
    <t>An embankment slope failure occurred after a prolonged period of rain when water covered the tailings beach and encroached upon the embankment crest.  About one third of the impoundment contents were lost in the ensuing tailings flowslide.</t>
  </si>
  <si>
    <t>Unidentified, Peace River, Florida, USA 3/52</t>
  </si>
  <si>
    <t>The dam failed by sliding of the downstream and possibly also the upstream slope.</t>
  </si>
  <si>
    <t>Unidentified, Alfaria River, Florida, USA 2/52</t>
  </si>
  <si>
    <t>The dam incorporated a return-water canal at its downstream toe that impounded water against the downstream face of the dam.  Failure occurred when water in the canal was released by a break in its confining dike.  The rapid reduction in canal tailwater level probably caused rapid-drawdown instability of the downstream slope of the impoundment dam.  The breach was about 100 feet wide, and the resulting release of phosphatic clay slimes impounded behind the dam produced suspended solids concentrations as high as 20,000 ppm in the Alafia River.</t>
  </si>
  <si>
    <t>Casapulca, Peru (Centromin)</t>
  </si>
  <si>
    <t xml:space="preserve">Oldecop &amp; Rodríguez 2007.  </t>
  </si>
  <si>
    <t>Contamination of the Rimac River, several deaths</t>
  </si>
  <si>
    <t>Unidentified, Peace River, Florida, USA 9/51</t>
  </si>
  <si>
    <t>At the time of failure, the impoundment contained about 12 feet of phosphatic clay slimes and 1.5 feet of water in direct contact with the upstream embankment face.  Failure occurred by seepage and piping on the downstream face of the embankment, with a possible contributing factor being 1.6 inches of rainfall prior to failure.  The released slimes produced suspended solids concentrations of 15,000 ppm in a creek immediately adjacent to the impoundment and 800 ppm in the Peace River farther downstream.</t>
  </si>
  <si>
    <t>Unidentified, Peace River, Florida 7/51</t>
  </si>
  <si>
    <t>The dam had been constructed to a height of 100 feet using draggling-cast mine waste, probably consisting of sands and clays.  At the time of failure, phosphate slimes and clear water were impounded to a depth of 25 feet, and failure is believed to have been due to seepage and piping, perhaps exacerbated by considerable rainfall just prior to the failure.  The released slimes produced suspended solids concentrations as high as 800 ppm in the Peace River.</t>
  </si>
  <si>
    <t>Unidentified, Peace River, Florida, USA 2/51</t>
  </si>
  <si>
    <t>The dam had been raised in height several months prior to the failure using sand fill.  At the time of failure, water at least 5 feet deep was in direct contact with the upstream face of the dam, including the interface between the new and old fill.  The failure is thought to be related to either the incorporation of logs and brush in the original portion of the structure, or an old decant pipe found at the bottom of the breach.  In either case, seepage and piping were the eventual cause of failure.  The phosphate clay slimes released produced suspended solids concentrations as high as 8000 ppm in the Peace River.</t>
  </si>
  <si>
    <t>Sullivan Mine, Kimberley, BC, Canada</t>
  </si>
  <si>
    <t>The embankment was constructed by direct spigotting of tailings using upstream raising procedures.  The foundation is believed to have consisted of low-permeability glacial till.  The failure is attributed to freezing of the dam face during a period of high snowmelt and spring runoff that raised the phreatic surface and caused slope instability.  A large tailings flowslide was triggered that moved toward, but apparently did not reach, the St.  Mary River a few miles away. Frozen blocks of material were observed in the flow failure mass.</t>
  </si>
  <si>
    <t>Castle Dome, Arizona, USA</t>
  </si>
  <si>
    <t>The failure of a sand dike occurred due to excessive seepage and high phreatic conditions.</t>
  </si>
  <si>
    <t>Hollinger, Canada</t>
  </si>
  <si>
    <t xml:space="preserve">The dam was constructed on 5 to 17 feet of muskeg overlying alluvial sands, clays, and clayey silts.  Between 1936 and 1944, 17 separate episodes of foundation sliding occurred, producing subsidence of the embankment crest and lateral spreading.  Failures occurred rapidly (within a few minutes) and without warning. Crest subsidence ranged from 4-8 feet when the embankment height was about 15 feet to 20-25 feet, after embankment raising to a height of 50 ft. </t>
  </si>
  <si>
    <t>Tip No 4, UK</t>
  </si>
  <si>
    <t>Captains Flat Dump 3, Australia</t>
  </si>
  <si>
    <t>No details of the failure are available, except that the tailings liquefied and the resulting tailings flowslide reached a nearby river.</t>
  </si>
  <si>
    <t>Kennecott, Utah, USA</t>
  </si>
  <si>
    <t>Dam breach was caused by shear failure in weak foundation materials.</t>
  </si>
  <si>
    <t>Kennecott, Garfield, Utah, USA</t>
  </si>
  <si>
    <t>Breach of the embankment triggered a tailings flowslide.  Accounts indicate that rainfall proceeding the failure which may have increased dike saturation, and that "minor shearing" may have initiated the failure.</t>
  </si>
  <si>
    <t>St. Joe Lead, Flat Missouri, USA</t>
  </si>
  <si>
    <t>During embankment raising, a portion of the tailings was discharged from the rear of the impoundment producing a narrow sand tailings beach and accumulation of water near the embankment crest.</t>
  </si>
  <si>
    <t>Captains Flat Dump 6A, Australia</t>
  </si>
  <si>
    <t>Abercyon, UK</t>
  </si>
  <si>
    <t>Los Cedros, Tlalpujahua, Michoacán, México</t>
  </si>
  <si>
    <t>Macias et al, 2015</t>
  </si>
  <si>
    <t>The 27 May 1937 catastrophic flow failure of gold tailings at Tlalpujahua, Michoacán, Mexico, J. L. Macías, P. Corona-Chávez, J. M. Sanchéz-Núñez, M. Martínez-Medina, V. H. Garduño-Monroy, L. Capra, F. García-Tenorio, and G. Cisneros-Máximo, Nat. Hazards Earth Syst. Sci., 15, 1069–1085, 2015, www.nat-hazards-earth-syst-sci.net/15/1069/2015/</t>
  </si>
  <si>
    <t>Simmer and Jack, South Africa</t>
  </si>
  <si>
    <t>ICOLD, Infomine</t>
  </si>
  <si>
    <t>Embankment breach occurred after a period of rain and in an area weakened by excavation.  The tailings flowslide traveled a considerable distance and engulfed a mine train with multiple deaths.  http://www.infomine.com/library/publications/docs/Golder2012.pdf  took steam engine of the rail and killed people in mine houses.</t>
  </si>
  <si>
    <t>Barahona, Chile</t>
  </si>
  <si>
    <t>The dam was constructed by cycloning sand tailings to form the outer shell.  Embankment slopes were as steep as 1:1, and at the time of failure the last perimeter dike on the embankment crest had been constructed to a height of 55 feet. The dam failed by liquefaction during the M8.3 Talca earthquake of October 1, 1928.  A tailings flowslide developed through a breach section approximately 1500 feet wide and flowed down a valley, killing 54 people.</t>
  </si>
  <si>
    <t>Unidentified, South Africa</t>
  </si>
  <si>
    <t>Mention is made of a failed tailings dam. No further details are provided.</t>
  </si>
  <si>
    <t>Agua Dulce, Sewell, VI Region, Rancagua, Chile</t>
  </si>
  <si>
    <t xml:space="preserve"> ====</t>
  </si>
  <si>
    <t>Overall Stats</t>
  </si>
  <si>
    <t>sum indx</t>
  </si>
  <si>
    <t>Total</t>
  </si>
  <si>
    <t>TSF FAILURE CODE CLASSIFICATIONS (Chambers, Jul15, rev Mar18)</t>
  </si>
  <si>
    <t>avgindx</t>
  </si>
  <si>
    <t>Average</t>
  </si>
  <si>
    <t>Very Serious Tailings Dam Failures = multiple loss of life and/or release of ≥ 1,000,000 m3 total discharge, and/or release travel of 20 km or more</t>
  </si>
  <si>
    <t>TSF Dam Wall Failure</t>
  </si>
  <si>
    <t>Serious Tailings Dam Failures = loss of life and/or release of ≥ 100,000 m3 discharge</t>
  </si>
  <si>
    <t>TSF Impoundment Component</t>
  </si>
  <si>
    <t>Reference Decade 1991-2000</t>
  </si>
  <si>
    <t>Other Tailings Dam Failures = Engineering/facility failures other than those classified as Very Serious or Serious, no loss of life</t>
  </si>
  <si>
    <t>TSF External Component/Operation</t>
  </si>
  <si>
    <t>Waste-Related Accidents = Related facility tailings failures (e.g. sinkholes, pipelines), and non-tailings incidents (e.g. mine plug failures, waste rock failures, etc.)</t>
  </si>
  <si>
    <t xml:space="preserve">Other failures &amp; significant events with tailings disposal storage </t>
  </si>
  <si>
    <t>Return</t>
  </si>
  <si>
    <t xml:space="preserve"> =======</t>
  </si>
  <si>
    <t>Deposit Type:</t>
  </si>
  <si>
    <t>ICOLD DAM TYPE KEY</t>
  </si>
  <si>
    <t>DAM FILL
MATERIAL KEY</t>
  </si>
  <si>
    <t xml:space="preserve">          INCIDENT TYPE KEY</t>
  </si>
  <si>
    <t xml:space="preserve">         INCIDENT CAUSE CLASSIFICATIONS</t>
  </si>
  <si>
    <t>PCD-</t>
  </si>
  <si>
    <t>Porphyry Copper Deposit. Mineralization occurs as disseminations, in veinlets, and breccias. Always some pyrite in unoxidized/enriched zones, enargite can occur in upper reaches</t>
  </si>
  <si>
    <t>Upstream</t>
  </si>
  <si>
    <t>1A</t>
  </si>
  <si>
    <t>Active Dam Failure</t>
  </si>
  <si>
    <t>Slope instability - static failure</t>
  </si>
  <si>
    <t>• A constant load that causes deformation up to the point a dam partially or completely fails. Often caused by partial saturation of areas of the dam that are designed to remain dry.</t>
  </si>
  <si>
    <t>HT Manto-</t>
  </si>
  <si>
    <t>High-Temperature Manto - mineralization hosted by volcanic rocks, especially confined to certain volcanic layers forming a tabular body</t>
  </si>
  <si>
    <t>Downstream</t>
  </si>
  <si>
    <t xml:space="preserve">Cycloned </t>
  </si>
  <si>
    <t>1B</t>
  </si>
  <si>
    <t>Inactive Dam Failure</t>
  </si>
  <si>
    <t>Seepage - seepage and internal erosion</t>
  </si>
  <si>
    <t>• Erosion of dam material by water passing through areas of the dam that are designed to remain dry.</t>
  </si>
  <si>
    <t>Skarn-</t>
  </si>
  <si>
    <t>High-temperature mineralization hosted by limestone, which was altered due to heat</t>
  </si>
  <si>
    <t>Centerline</t>
  </si>
  <si>
    <t xml:space="preserve">   sand tailings</t>
  </si>
  <si>
    <t>2A</t>
  </si>
  <si>
    <t>Active Tailings Accident</t>
  </si>
  <si>
    <t>Foundation - structural and foundation conditions, foundations with insufficient investigations</t>
  </si>
  <si>
    <t>• Failure related to building the dam on a surface that does not supply sufficient support for the weight of the dam.  An example is a layer of clay under a dam.</t>
  </si>
  <si>
    <t>Placer-</t>
  </si>
  <si>
    <t>gold, and other heavy minerals like tin, occur as small grains in unconsolidated sediments</t>
  </si>
  <si>
    <t>Water retention</t>
  </si>
  <si>
    <t>Mine waste</t>
  </si>
  <si>
    <t>2B</t>
  </si>
  <si>
    <t>Inactive Tailings Accident</t>
  </si>
  <si>
    <t>Overtopping</t>
  </si>
  <si>
    <t>• Water flowing over the top of a dam.  (Tailings dams are made of erodible material, and overtopping will cause erosion and failure of the dam.)</t>
  </si>
  <si>
    <t>Laterite-</t>
  </si>
  <si>
    <t>Fe-rich soils in tropical climates that contain elevated quantities of Bauxite (aluminum oxide) and nickel</t>
  </si>
  <si>
    <t>NR</t>
  </si>
  <si>
    <t>Not reported</t>
  </si>
  <si>
    <t>Earthfill</t>
  </si>
  <si>
    <t>Groundwater</t>
  </si>
  <si>
    <t>Structural - structural inadequacies, inadequate or failed decants</t>
  </si>
  <si>
    <t>•  Design errors, or failure of a designed component to function as designed.  Failed decants (to drain water from the impoundment) are a common cause.</t>
  </si>
  <si>
    <t>VMS-</t>
  </si>
  <si>
    <r>
      <t xml:space="preserve">Volcanogenic Massive Sulfide; herein, deposits formed at coean floor; majority of ore deposit is sulfides </t>
    </r>
    <r>
      <rPr>
        <b/>
        <sz val="10"/>
        <color theme="1"/>
        <rFont val="Arial"/>
        <family val="2"/>
      </rPr>
      <t>with a very high content of pyrite</t>
    </r>
  </si>
  <si>
    <t>Rockfill</t>
  </si>
  <si>
    <t>Earthquake - seismic instability</t>
  </si>
  <si>
    <t xml:space="preserve">• Dams are designed to withstand earthquakes, but if the earthquake is larger than that which was predicted, the structure can be destroyed by shaking.  </t>
  </si>
  <si>
    <t>VEIN-</t>
  </si>
  <si>
    <t>Typically a subvertical tabular body; herein includes mineralization in faults and breccias</t>
  </si>
  <si>
    <t>Mine Subsidence</t>
  </si>
  <si>
    <t>• If the dam or impoundment is built over an underground mine, collapse of the underground mine workings can lead to release of the impounded tailings.</t>
  </si>
  <si>
    <t>WITS-</t>
  </si>
  <si>
    <t>Free gold in a lithified conglomerate typical of deposits in the Witswatersrand, S Africa near Johannesberg</t>
  </si>
  <si>
    <t>Erosion - external erosion</t>
  </si>
  <si>
    <t>• Simple erosion of a dam face, typically due to precipitation runoff, that is not corrected and leads to a dam failure.</t>
  </si>
  <si>
    <t>Magmatic-</t>
  </si>
  <si>
    <t xml:space="preserve">Sulfide mineralization formed in layers as magma cools; commodity, e.g, platiunum group metals, generally confined to a layer </t>
  </si>
  <si>
    <t>Unknown</t>
  </si>
  <si>
    <t>• Many of the older dam failures that were not sufficiently documented may fall into this category.</t>
  </si>
  <si>
    <t>SSC-</t>
  </si>
  <si>
    <r>
      <t xml:space="preserve">Stratiform sedimentary-rock hosted copper deposit; mineralization generally confined to a stratigraphic unit; </t>
    </r>
    <r>
      <rPr>
        <b/>
        <sz val="10"/>
        <color theme="1"/>
        <rFont val="Arial"/>
        <family val="2"/>
      </rPr>
      <t>very little or no pyrite</t>
    </r>
  </si>
  <si>
    <t>Strat-</t>
  </si>
  <si>
    <t>Stratiform. commodity either is the straigraphic unit, e.g., coal, iron, or confined to that unit, e.g., phosphate</t>
  </si>
  <si>
    <t>BACK</t>
  </si>
  <si>
    <t>Est. Size-</t>
  </si>
  <si>
    <t>tonnage that encompasses the mineralization that may have the reasonable expectation of economic extraction; principal source is Singer, D.A., et al., 2008, Porphyry Copper Deposits of the World: USGS Open File Report 2008-1155</t>
  </si>
  <si>
    <t>Cu, %-</t>
  </si>
  <si>
    <t>grade of copper in percent; principal source as above</t>
  </si>
  <si>
    <t>Au, ppm-</t>
  </si>
  <si>
    <t>grade of gold in ppm (or g/t); principal source as above</t>
  </si>
  <si>
    <t>CuEq, %-</t>
  </si>
  <si>
    <t>equivalent coppr grade in percent adding gold grade; prices of $2.00/lb copper, $1,100/oz gold, $14.00/oz Ag, $1.00/lb Pb, $1.00/lb Zn, $4.00/lb Ni, $6.00/lb Mo used</t>
  </si>
  <si>
    <t>1st prod-</t>
  </si>
  <si>
    <t>year that mine started operations and production; based on production series from USGS Mineral Commodity Summaries, American Metal Statistics, and Annual Reports</t>
  </si>
  <si>
    <t>Est. throughput-</t>
  </si>
  <si>
    <t>calculated by dividing copper production by estimated copper grade from start to year of event using aforementioned sources</t>
  </si>
  <si>
    <t>Deleterious Minerals-</t>
  </si>
  <si>
    <t>Gangue minerals known to potentially cause environmental issues:</t>
  </si>
  <si>
    <t>Pyrite-</t>
  </si>
  <si>
    <t>Iron sulfide that upon the addition of water and oxygen, leaches to form sulfuric acid and iron in solution; other sulfide minerals, e.g., chalcopyrite, bornite, will also leach</t>
  </si>
  <si>
    <t>En</t>
  </si>
  <si>
    <t>Enargite-</t>
  </si>
  <si>
    <t>Copper-arsenic sulfide that upon oxidation or leaching will release arsenic and copper into the ecosystem</t>
  </si>
  <si>
    <t>Stibnite-</t>
  </si>
  <si>
    <t>Antimony sulfide</t>
  </si>
  <si>
    <t>Ga</t>
  </si>
  <si>
    <t>Galena-</t>
  </si>
  <si>
    <t>Lead sulfide</t>
  </si>
  <si>
    <t>Bi</t>
  </si>
  <si>
    <t>Bismuthinite-</t>
  </si>
  <si>
    <t>Bismuth sulfide</t>
  </si>
  <si>
    <t>TSF DAM FAILURES</t>
  </si>
  <si>
    <t>Asp-</t>
  </si>
  <si>
    <t>Arsenopyrite-</t>
  </si>
  <si>
    <t>Arsenic-iron sulfide</t>
  </si>
  <si>
    <t>Very Serious Failures</t>
  </si>
  <si>
    <t>Serious Failures</t>
  </si>
  <si>
    <t>Other Failures</t>
  </si>
  <si>
    <t>Other Accidents</t>
  </si>
  <si>
    <t>All Failures</t>
  </si>
  <si>
    <t>cu prod</t>
  </si>
  <si>
    <t>cugrade</t>
  </si>
  <si>
    <t>cucost</t>
  </si>
  <si>
    <t>cu price</t>
  </si>
  <si>
    <t>x axis</t>
  </si>
  <si>
    <t>Notes</t>
  </si>
  <si>
    <t>Co-</t>
  </si>
  <si>
    <t>Cobalt</t>
  </si>
  <si>
    <t>U-</t>
  </si>
  <si>
    <t>Uranium</t>
  </si>
  <si>
    <t>2010-19</t>
  </si>
  <si>
    <t>(incomplete list)</t>
  </si>
  <si>
    <t>2000-09</t>
  </si>
  <si>
    <t>PY -</t>
  </si>
  <si>
    <t>indicates very high volume of pyrite in ore</t>
  </si>
  <si>
    <t>1990-99</t>
  </si>
  <si>
    <t>1980-89</t>
  </si>
  <si>
    <t>Key references:</t>
  </si>
  <si>
    <t>1970-79</t>
  </si>
  <si>
    <t>MRDS inventory (USGS) of mines</t>
  </si>
  <si>
    <t>1960-69</t>
  </si>
  <si>
    <t>USGS Mineral Commodities Summaries, American Metals Bulletin, Annual Reports (for production esitmates)</t>
  </si>
  <si>
    <t>1950-59</t>
  </si>
  <si>
    <t>USGS compilation of Porphyry Copper Deposits</t>
  </si>
  <si>
    <t>1940-49</t>
  </si>
  <si>
    <t>1930-39</t>
  </si>
  <si>
    <t>1920-29</t>
  </si>
  <si>
    <t>1910-19</t>
  </si>
  <si>
    <t>1900-09</t>
  </si>
  <si>
    <t>(Note: this data includes 1910 - 2017)</t>
  </si>
  <si>
    <t>TSF DAM FAILURES (Ascending Order For Stats)</t>
  </si>
  <si>
    <t>Assessing Risks of Mine Tailing Dam Failures, Paulina Concha Larrauri and Upmanu Lall, August, 2017</t>
  </si>
  <si>
    <t>The minimum information that a TSF database should include is:</t>
  </si>
  <si>
    <r>
      <t>(1)</t>
    </r>
    <r>
      <rPr>
        <sz val="7"/>
        <color theme="1"/>
        <rFont val="Times New Roman"/>
        <family val="1"/>
      </rPr>
      <t xml:space="preserve">        </t>
    </r>
    <r>
      <rPr>
        <sz val="12"/>
        <color theme="1"/>
        <rFont val="Times New Roman"/>
        <family val="1"/>
      </rPr>
      <t>mine name/owner,</t>
    </r>
  </si>
  <si>
    <r>
      <t>(2)</t>
    </r>
    <r>
      <rPr>
        <sz val="7"/>
        <color theme="1"/>
        <rFont val="Times New Roman"/>
        <family val="1"/>
      </rPr>
      <t xml:space="preserve">        </t>
    </r>
    <r>
      <rPr>
        <sz val="12"/>
        <color theme="1"/>
        <rFont val="Times New Roman"/>
        <family val="1"/>
      </rPr>
      <t>type of ore,</t>
    </r>
  </si>
  <si>
    <r>
      <t>(3)</t>
    </r>
    <r>
      <rPr>
        <sz val="7"/>
        <color theme="1"/>
        <rFont val="Times New Roman"/>
        <family val="1"/>
      </rPr>
      <t xml:space="preserve">        </t>
    </r>
    <r>
      <rPr>
        <sz val="12"/>
        <color theme="1"/>
        <rFont val="Times New Roman"/>
        <family val="1"/>
      </rPr>
      <t>TSF coordinates,</t>
    </r>
  </si>
  <si>
    <r>
      <t>(4)</t>
    </r>
    <r>
      <rPr>
        <sz val="7"/>
        <color theme="1"/>
        <rFont val="Times New Roman"/>
        <family val="1"/>
      </rPr>
      <t xml:space="preserve">        </t>
    </r>
    <r>
      <rPr>
        <sz val="12"/>
        <color theme="1"/>
        <rFont val="Times New Roman"/>
        <family val="1"/>
      </rPr>
      <t>current and design height,</t>
    </r>
  </si>
  <si>
    <r>
      <t>(5)</t>
    </r>
    <r>
      <rPr>
        <sz val="7"/>
        <color theme="1"/>
        <rFont val="Times New Roman"/>
        <family val="1"/>
      </rPr>
      <t xml:space="preserve">        </t>
    </r>
    <r>
      <rPr>
        <sz val="12"/>
        <color theme="1"/>
        <rFont val="Times New Roman"/>
        <family val="1"/>
      </rPr>
      <t>number of rises,</t>
    </r>
  </si>
  <si>
    <r>
      <t>(6)</t>
    </r>
    <r>
      <rPr>
        <sz val="7"/>
        <color theme="1"/>
        <rFont val="Times New Roman"/>
        <family val="1"/>
      </rPr>
      <t xml:space="preserve">        </t>
    </r>
    <r>
      <rPr>
        <sz val="12"/>
        <color theme="1"/>
        <rFont val="Times New Roman"/>
        <family val="1"/>
      </rPr>
      <t>year of construction,</t>
    </r>
  </si>
  <si>
    <r>
      <t>(7)</t>
    </r>
    <r>
      <rPr>
        <sz val="7"/>
        <color theme="1"/>
        <rFont val="Times New Roman"/>
        <family val="1"/>
      </rPr>
      <t xml:space="preserve">        </t>
    </r>
    <r>
      <rPr>
        <sz val="12"/>
        <color theme="1"/>
        <rFont val="Times New Roman"/>
        <family val="1"/>
      </rPr>
      <t>projected life,</t>
    </r>
  </si>
  <si>
    <r>
      <t>(8)</t>
    </r>
    <r>
      <rPr>
        <sz val="7"/>
        <color theme="1"/>
        <rFont val="Times New Roman"/>
        <family val="1"/>
      </rPr>
      <t xml:space="preserve">        </t>
    </r>
    <r>
      <rPr>
        <sz val="12"/>
        <color theme="1"/>
        <rFont val="Times New Roman"/>
        <family val="1"/>
      </rPr>
      <t>current and design storage capacity,</t>
    </r>
  </si>
  <si>
    <r>
      <t>(9)</t>
    </r>
    <r>
      <rPr>
        <sz val="7"/>
        <color theme="1"/>
        <rFont val="Times New Roman"/>
        <family val="1"/>
      </rPr>
      <t xml:space="preserve">        </t>
    </r>
    <r>
      <rPr>
        <sz val="12"/>
        <color theme="1"/>
        <rFont val="Times New Roman"/>
        <family val="1"/>
      </rPr>
      <t>type of construction (e.g. upstream, downstream, centerline),</t>
    </r>
  </si>
  <si>
    <r>
      <t>(10)</t>
    </r>
    <r>
      <rPr>
        <sz val="7"/>
        <color theme="1"/>
        <rFont val="Times New Roman"/>
        <family val="1"/>
      </rPr>
      <t xml:space="preserve">    </t>
    </r>
    <r>
      <rPr>
        <sz val="12"/>
        <color theme="1"/>
        <rFont val="Times New Roman"/>
        <family val="1"/>
      </rPr>
      <t>material of construction,</t>
    </r>
  </si>
  <si>
    <r>
      <t>(11)</t>
    </r>
    <r>
      <rPr>
        <sz val="7"/>
        <color theme="1"/>
        <rFont val="Times New Roman"/>
        <family val="1"/>
      </rPr>
      <t xml:space="preserve">    </t>
    </r>
    <r>
      <rPr>
        <sz val="12"/>
        <color theme="1"/>
        <rFont val="Times New Roman"/>
        <family val="1"/>
      </rPr>
      <t>information about the nature of the tailings (inert, acid drain generating, toxic, etc.),</t>
    </r>
  </si>
  <si>
    <r>
      <t>(12)</t>
    </r>
    <r>
      <rPr>
        <sz val="7"/>
        <color theme="1"/>
        <rFont val="Times New Roman"/>
        <family val="1"/>
      </rPr>
      <t xml:space="preserve">    </t>
    </r>
    <r>
      <rPr>
        <sz val="12"/>
        <color theme="1"/>
        <rFont val="Times New Roman"/>
        <family val="1"/>
      </rPr>
      <t>status (active, closed, abandoned), and</t>
    </r>
  </si>
  <si>
    <r>
      <t>(13)</t>
    </r>
    <r>
      <rPr>
        <sz val="7"/>
        <color theme="1"/>
        <rFont val="Times New Roman"/>
        <family val="1"/>
      </rPr>
      <t xml:space="preserve">    </t>
    </r>
    <r>
      <rPr>
        <sz val="12"/>
        <color theme="1"/>
        <rFont val="Times New Roman"/>
        <family val="1"/>
      </rPr>
      <t>information about any past incidents.</t>
    </r>
  </si>
  <si>
    <t>TSF DAM FAILURES (5-Year Intervals)</t>
  </si>
  <si>
    <t>CONVERTER: Metric Tonnes to Cubic Meters</t>
  </si>
  <si>
    <t>Assume 1.6 metric tonnes per cubic meter (~100 pounds per cubic foot) for tailings.  Note, if the tailings discharge was pure water then the density would be 1 metric tonne per cubic meter.</t>
  </si>
  <si>
    <t>Enter Metric Tonnes:</t>
  </si>
  <si>
    <t>1905-14</t>
  </si>
  <si>
    <t>1915-19</t>
  </si>
  <si>
    <t>1920-24</t>
  </si>
  <si>
    <t>1925-29</t>
  </si>
  <si>
    <t>Cubic Meters:</t>
  </si>
  <si>
    <t>1930-34</t>
  </si>
  <si>
    <t>1935-39</t>
  </si>
  <si>
    <t>1940-44</t>
  </si>
  <si>
    <t>Gallons to Cubic Meters</t>
  </si>
  <si>
    <t>1945-49</t>
  </si>
  <si>
    <t>Gallons:</t>
  </si>
  <si>
    <t>1950-54</t>
  </si>
  <si>
    <t>1955-59</t>
  </si>
  <si>
    <t>1960-64</t>
  </si>
  <si>
    <t xml:space="preserve">Cubic Meters: </t>
  </si>
  <si>
    <t>1965-69</t>
  </si>
  <si>
    <t>1970-74</t>
  </si>
  <si>
    <t>1975-79</t>
  </si>
  <si>
    <t>1980-84</t>
  </si>
  <si>
    <t>1985-89</t>
  </si>
  <si>
    <t>1990-94</t>
  </si>
  <si>
    <t>1995-99</t>
  </si>
  <si>
    <t>2000-04</t>
  </si>
  <si>
    <t>2005-09</t>
  </si>
  <si>
    <t>2010-14</t>
  </si>
  <si>
    <t>2015-present</t>
  </si>
  <si>
    <t>TSF DAM FAILURES (10-Year Interval with a 5-Year Offset Data)</t>
  </si>
  <si>
    <t>TSF DAM FAILURES (10-Year Interval with ascending order for stats)</t>
  </si>
  <si>
    <t>2016-present</t>
  </si>
  <si>
    <t>1896-05</t>
  </si>
  <si>
    <t>2006-15</t>
  </si>
  <si>
    <t>1906-15</t>
  </si>
  <si>
    <t>1996-05</t>
  </si>
  <si>
    <t>1916-25</t>
  </si>
  <si>
    <t>1986-95</t>
  </si>
  <si>
    <t>1926-35</t>
  </si>
  <si>
    <t>1976-85</t>
  </si>
  <si>
    <t>1936-45</t>
  </si>
  <si>
    <t>1966-75</t>
  </si>
  <si>
    <t>1946-55</t>
  </si>
  <si>
    <t>1956-65</t>
  </si>
  <si>
    <t>TSF DAM FAILURES (20-Year Interval)</t>
  </si>
  <si>
    <t>1900-19</t>
  </si>
  <si>
    <t>1920-39</t>
  </si>
  <si>
    <t>1940-59</t>
  </si>
  <si>
    <t>1960-79</t>
  </si>
  <si>
    <t>1980-99</t>
  </si>
  <si>
    <t>2000-19</t>
  </si>
  <si>
    <t>TSF DAM FAILURES Yearly Interval</t>
  </si>
  <si>
    <t>Ni</t>
  </si>
  <si>
    <t>Zn</t>
  </si>
  <si>
    <t>Phosphate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</si>
</sst>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164" formatCode="[$-409]d/mmm/yy;@"/>
    <numFmt numFmtId="165" formatCode="#,###"/>
    <numFmt numFmtId="166" formatCode="[$-409]mmm/yy;@"/>
    <numFmt numFmtId="167" formatCode="0.000"/>
    <numFmt numFmtId="168" formatCode="0.0"/>
    <numFmt numFmtId="169" formatCode="0.0%"/>
  </numFmts>
  <fonts count="60" x14ac:knownFonts="1">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b/>
      <sz val="10"/>
      <color rgb="FF0000FF"/>
      <name val="Calibri"/>
      <family val="2"/>
      <scheme val="minor"/>
    </font>
    <font>
      <sz val="10"/>
      <name val="Arial"/>
      <family val="2"/>
    </font>
    <font>
      <b/>
      <sz val="11"/>
      <name val="Calibri"/>
      <family val="2"/>
      <scheme val="minor"/>
    </font>
    <font>
      <u/>
      <sz val="10"/>
      <color theme="10"/>
      <name val="Arial"/>
      <family val="2"/>
    </font>
    <font>
      <b/>
      <sz val="11"/>
      <color rgb="FF0000FF"/>
      <name val="Calibri"/>
      <family val="2"/>
      <scheme val="minor"/>
    </font>
    <font>
      <sz val="11"/>
      <name val="Calibri"/>
      <family val="2"/>
      <scheme val="minor"/>
    </font>
    <font>
      <b/>
      <u/>
      <sz val="12"/>
      <name val="Calibri"/>
      <family val="2"/>
      <scheme val="minor"/>
    </font>
    <font>
      <b/>
      <sz val="12"/>
      <name val="Calibri"/>
      <family val="2"/>
      <scheme val="minor"/>
    </font>
    <font>
      <sz val="12"/>
      <name val="Calibri"/>
      <family val="2"/>
      <scheme val="minor"/>
    </font>
    <font>
      <b/>
      <sz val="10"/>
      <name val="Calibri"/>
      <family val="2"/>
      <scheme val="minor"/>
    </font>
    <font>
      <b/>
      <sz val="11"/>
      <color theme="1"/>
      <name val="Calibri"/>
      <family val="2"/>
      <scheme val="minor"/>
    </font>
    <font>
      <b/>
      <sz val="9"/>
      <color rgb="FFFF0000"/>
      <name val="Calibri"/>
      <family val="2"/>
      <scheme val="minor"/>
    </font>
    <font>
      <sz val="11"/>
      <color rgb="FF0000FF"/>
      <name val="Calibri"/>
      <family val="2"/>
      <scheme val="minor"/>
    </font>
    <font>
      <sz val="10"/>
      <name val="Calibri"/>
      <family val="2"/>
      <scheme val="minor"/>
    </font>
    <font>
      <sz val="9"/>
      <name val="Calibri"/>
      <family val="2"/>
      <scheme val="minor"/>
    </font>
    <font>
      <sz val="8.5"/>
      <name val="Calibri"/>
      <family val="2"/>
      <scheme val="minor"/>
    </font>
    <font>
      <sz val="11"/>
      <name val="Arial"/>
      <family val="2"/>
    </font>
    <font>
      <sz val="11"/>
      <color rgb="FF0000FF"/>
      <name val="Arial"/>
      <family val="2"/>
    </font>
    <font>
      <sz val="9"/>
      <name val="Arial"/>
      <family val="2"/>
    </font>
    <font>
      <sz val="8"/>
      <name val="Calibri"/>
      <family val="2"/>
      <scheme val="minor"/>
    </font>
    <font>
      <sz val="11"/>
      <color theme="1"/>
      <name val="Arial"/>
      <family val="2"/>
    </font>
    <font>
      <sz val="11"/>
      <color rgb="FFFF0000"/>
      <name val="Calibri"/>
      <family val="2"/>
      <scheme val="minor"/>
    </font>
    <font>
      <sz val="12"/>
      <color rgb="FF0000FF"/>
      <name val="Calibri"/>
      <family val="2"/>
      <scheme val="minor"/>
    </font>
    <font>
      <b/>
      <u/>
      <sz val="14"/>
      <name val="Calibri"/>
      <family val="2"/>
      <scheme val="minor"/>
    </font>
    <font>
      <sz val="10"/>
      <color rgb="FF0000FF"/>
      <name val="Calibri"/>
      <family val="2"/>
      <scheme val="minor"/>
    </font>
    <font>
      <sz val="9"/>
      <color rgb="FF0000FF"/>
      <name val="Calibri"/>
      <family val="2"/>
      <scheme val="minor"/>
    </font>
    <font>
      <sz val="9"/>
      <color theme="1"/>
      <name val="Calibri"/>
      <family val="2"/>
      <scheme val="minor"/>
    </font>
    <font>
      <sz val="12"/>
      <color theme="3"/>
      <name val="Calibri"/>
      <family val="2"/>
      <scheme val="minor"/>
    </font>
    <font>
      <b/>
      <sz val="9"/>
      <color rgb="FF0000FF"/>
      <name val="Calibri"/>
      <family val="2"/>
    </font>
    <font>
      <b/>
      <sz val="10"/>
      <color rgb="FF000000"/>
      <name val="Calibri"/>
      <family val="2"/>
      <scheme val="minor"/>
    </font>
    <font>
      <sz val="10"/>
      <color theme="1"/>
      <name val="Calibri"/>
      <family val="2"/>
      <scheme val="minor"/>
    </font>
    <font>
      <sz val="10"/>
      <color rgb="FF0000FF"/>
      <name val="Arial"/>
      <family val="2"/>
    </font>
    <font>
      <sz val="10"/>
      <color rgb="FF002060"/>
      <name val="Calibri"/>
      <family val="2"/>
      <scheme val="minor"/>
    </font>
    <font>
      <sz val="12"/>
      <color rgb="FF002060"/>
      <name val="Times New Roman"/>
      <family val="1"/>
    </font>
    <font>
      <sz val="10"/>
      <color rgb="FF000000"/>
      <name val="Calibri"/>
      <family val="2"/>
      <scheme val="minor"/>
    </font>
    <font>
      <sz val="10"/>
      <color rgb="FF000000"/>
      <name val="Arial"/>
      <family val="2"/>
    </font>
    <font>
      <b/>
      <sz val="11"/>
      <color theme="3"/>
      <name val="Calibri"/>
      <family val="2"/>
      <scheme val="minor"/>
    </font>
    <font>
      <b/>
      <sz val="9"/>
      <color theme="3"/>
      <name val="Calibri"/>
      <family val="2"/>
      <scheme val="minor"/>
    </font>
    <font>
      <b/>
      <sz val="9"/>
      <name val="Calibri"/>
      <family val="2"/>
      <scheme val="minor"/>
    </font>
    <font>
      <b/>
      <u/>
      <sz val="9"/>
      <name val="Calibri"/>
      <family val="2"/>
      <scheme val="minor"/>
    </font>
    <font>
      <b/>
      <u/>
      <sz val="9"/>
      <color theme="3"/>
      <name val="Calibri"/>
      <family val="2"/>
      <scheme val="minor"/>
    </font>
    <font>
      <sz val="11"/>
      <color theme="0"/>
      <name val="Calibri"/>
      <family val="2"/>
      <scheme val="minor"/>
    </font>
    <font>
      <i/>
      <sz val="11"/>
      <name val="Calibri"/>
      <family val="2"/>
      <scheme val="minor"/>
    </font>
    <font>
      <i/>
      <sz val="11"/>
      <color rgb="FF0000FF"/>
      <name val="Calibri"/>
      <family val="2"/>
      <scheme val="minor"/>
    </font>
    <font>
      <b/>
      <sz val="9"/>
      <color theme="1"/>
      <name val="Calibri"/>
      <family val="2"/>
      <scheme val="minor"/>
    </font>
    <font>
      <b/>
      <sz val="12"/>
      <color theme="1"/>
      <name val="Times New Roman"/>
      <family val="1"/>
    </font>
    <font>
      <sz val="12"/>
      <color theme="1"/>
      <name val="Times New Roman"/>
      <family val="1"/>
    </font>
    <font>
      <sz val="7"/>
      <color theme="1"/>
      <name val="Times New Roman"/>
      <family val="1"/>
    </font>
    <font>
      <b/>
      <u/>
      <sz val="10"/>
      <name val="Arial"/>
      <family val="2"/>
    </font>
    <font>
      <b/>
      <sz val="10"/>
      <color rgb="FFFF0000"/>
      <name val="Arial"/>
      <family val="2"/>
    </font>
    <font>
      <b/>
      <sz val="10"/>
      <color rgb="FF0000FF"/>
      <name val="Arial"/>
      <family val="2"/>
    </font>
    <font>
      <b/>
      <sz val="12"/>
      <color rgb="FFFF0000"/>
      <name val="Arial"/>
      <family val="2"/>
    </font>
    <font>
      <b/>
      <sz val="11"/>
      <color rgb="FFFF0000"/>
      <name val="Calibri"/>
      <family val="2"/>
      <scheme val="minor"/>
    </font>
    <font>
      <b/>
      <sz val="14"/>
      <color rgb="FFFF0000"/>
      <name val="Arial"/>
      <family val="2"/>
    </font>
    <font>
      <sz val="9"/>
      <color theme="1"/>
      <name val="Arial"/>
      <family val="2"/>
    </font>
  </fonts>
  <fills count="27">
    <fill>
      <patternFill patternType="none"/>
    </fill>
    <fill>
      <patternFill patternType="gray125"/>
    </fill>
    <fill>
      <patternFill patternType="solid">
        <fgColor theme="0" tint="-0.14999847407452621"/>
        <bgColor indexed="64"/>
      </patternFill>
    </fill>
    <fill>
      <patternFill patternType="solid">
        <fgColor theme="0" tint="-0.14999847407452621"/>
        <bgColor rgb="FF0000FF"/>
      </patternFill>
    </fill>
    <fill>
      <patternFill patternType="solid">
        <fgColor theme="4" tint="0.59999389629810485"/>
        <bgColor indexed="64"/>
      </patternFill>
    </fill>
    <fill>
      <patternFill patternType="solid">
        <fgColor rgb="FFFFEFBD"/>
        <bgColor rgb="FF0000FF"/>
      </patternFill>
    </fill>
    <fill>
      <patternFill patternType="solid">
        <fgColor theme="2"/>
        <bgColor indexed="64"/>
      </patternFill>
    </fill>
    <fill>
      <patternFill patternType="solid">
        <fgColor rgb="FFDDEBF7"/>
        <bgColor indexed="64"/>
      </patternFill>
    </fill>
    <fill>
      <patternFill patternType="solid">
        <fgColor theme="4" tint="0.79998168889431442"/>
        <bgColor indexed="64"/>
      </patternFill>
    </fill>
    <fill>
      <patternFill patternType="solid">
        <fgColor rgb="FFFFEFBD"/>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B9FFFF"/>
        <bgColor indexed="64"/>
      </patternFill>
    </fill>
    <fill>
      <patternFill patternType="solid">
        <fgColor theme="7" tint="0.79998168889431442"/>
        <bgColor rgb="FFFFFFFF"/>
      </patternFill>
    </fill>
    <fill>
      <patternFill patternType="solid">
        <fgColor rgb="FFFFFF00"/>
        <bgColor indexed="64"/>
      </patternFill>
    </fill>
    <fill>
      <patternFill patternType="solid">
        <fgColor rgb="FFDCE6F1"/>
        <bgColor indexed="64"/>
      </patternFill>
    </fill>
    <fill>
      <patternFill patternType="solid">
        <fgColor theme="8" tint="0.79998168889431442"/>
        <bgColor indexed="64"/>
      </patternFill>
    </fill>
    <fill>
      <patternFill patternType="solid">
        <fgColor rgb="FF92D050"/>
        <bgColor rgb="FFFF0000"/>
      </patternFill>
    </fill>
    <fill>
      <patternFill patternType="solid">
        <fgColor rgb="FF92D050"/>
        <bgColor indexed="64"/>
      </patternFill>
    </fill>
    <fill>
      <patternFill patternType="solid">
        <fgColor theme="2"/>
        <bgColor rgb="FF0000FF"/>
      </patternFill>
    </fill>
    <fill>
      <patternFill patternType="solid">
        <fgColor theme="0"/>
        <bgColor indexed="64"/>
      </patternFill>
    </fill>
    <fill>
      <patternFill patternType="solid">
        <fgColor rgb="FFEEECE1"/>
        <bgColor indexed="64"/>
      </patternFill>
    </fill>
    <fill>
      <patternFill patternType="solid">
        <fgColor rgb="FF203764"/>
        <bgColor indexed="64"/>
      </patternFill>
    </fill>
    <fill>
      <patternFill patternType="solid">
        <fgColor rgb="FF4472C4"/>
        <bgColor indexed="64"/>
      </patternFill>
    </fill>
    <fill>
      <patternFill patternType="solid">
        <fgColor rgb="FFC5E4ED"/>
        <bgColor indexed="64"/>
      </patternFill>
    </fill>
    <fill>
      <patternFill patternType="solid">
        <fgColor theme="7"/>
        <bgColor indexed="64"/>
      </patternFill>
    </fill>
    <fill>
      <patternFill patternType="solid">
        <fgColor rgb="FFBF8F00"/>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right/>
      <top/>
      <bottom style="medium">
        <color auto="1"/>
      </bottom>
      <diagonal/>
    </border>
    <border>
      <left/>
      <right style="thin">
        <color auto="1"/>
      </right>
      <top/>
      <bottom style="medium">
        <color auto="1"/>
      </bottom>
      <diagonal/>
    </border>
  </borders>
  <cellStyleXfs count="5">
    <xf numFmtId="0" fontId="0" fillId="0" borderId="0"/>
    <xf numFmtId="0" fontId="4" fillId="0" borderId="0"/>
    <xf numFmtId="0" fontId="6" fillId="0" borderId="0"/>
    <xf numFmtId="0" fontId="8" fillId="0" borderId="0" applyNumberFormat="0" applyFill="0" applyBorder="0" applyAlignment="0" applyProtection="0">
      <alignment vertical="top"/>
      <protection locked="0"/>
    </xf>
    <xf numFmtId="41" fontId="4" fillId="0" borderId="0" applyFont="0" applyFill="0" applyBorder="0" applyAlignment="0" applyProtection="0"/>
  </cellStyleXfs>
  <cellXfs count="415">
    <xf numFmtId="0" fontId="0" fillId="0" borderId="0" xfId="0"/>
    <xf numFmtId="0" fontId="10" fillId="0" borderId="5" xfId="1" applyFont="1" applyFill="1" applyBorder="1"/>
    <xf numFmtId="2" fontId="10" fillId="0" borderId="5" xfId="1" applyNumberFormat="1" applyFont="1" applyFill="1" applyBorder="1"/>
    <xf numFmtId="0" fontId="12" fillId="3" borderId="5" xfId="2" applyFont="1" applyFill="1" applyBorder="1" applyAlignment="1">
      <alignment horizontal="center" wrapText="1"/>
    </xf>
    <xf numFmtId="0" fontId="10" fillId="2" borderId="5" xfId="1" applyFont="1" applyFill="1" applyBorder="1" applyAlignment="1">
      <alignment horizontal="center"/>
    </xf>
    <xf numFmtId="0" fontId="12" fillId="2" borderId="5" xfId="1" applyFont="1" applyFill="1" applyBorder="1" applyAlignment="1">
      <alignment horizontal="center"/>
    </xf>
    <xf numFmtId="0" fontId="13" fillId="2" borderId="5" xfId="1" applyFont="1" applyFill="1" applyBorder="1" applyAlignment="1">
      <alignment horizontal="center"/>
    </xf>
    <xf numFmtId="0" fontId="14" fillId="2" borderId="5" xfId="1" applyFont="1" applyFill="1" applyBorder="1" applyAlignment="1">
      <alignment horizontal="center" textRotation="90" wrapText="1"/>
    </xf>
    <xf numFmtId="0" fontId="9" fillId="3" borderId="5" xfId="2" applyFont="1" applyFill="1" applyBorder="1" applyAlignment="1">
      <alignment horizontal="center" wrapText="1"/>
    </xf>
    <xf numFmtId="0" fontId="7" fillId="3" borderId="5" xfId="2" applyFont="1" applyFill="1" applyBorder="1" applyAlignment="1">
      <alignment horizontal="center" wrapText="1"/>
    </xf>
    <xf numFmtId="0" fontId="15" fillId="3" borderId="5" xfId="2" applyFont="1" applyFill="1" applyBorder="1" applyAlignment="1">
      <alignment horizontal="center" wrapText="1"/>
    </xf>
    <xf numFmtId="0" fontId="7" fillId="2" borderId="6" xfId="0" applyFont="1" applyFill="1" applyBorder="1" applyAlignment="1">
      <alignment horizontal="center" wrapText="1"/>
    </xf>
    <xf numFmtId="0" fontId="7" fillId="2" borderId="5" xfId="0" applyFont="1" applyFill="1" applyBorder="1" applyAlignment="1">
      <alignment horizontal="center" wrapText="1"/>
    </xf>
    <xf numFmtId="0" fontId="7" fillId="2" borderId="5" xfId="0" applyFont="1" applyFill="1" applyBorder="1" applyAlignment="1">
      <alignment horizontal="center"/>
    </xf>
    <xf numFmtId="0" fontId="7" fillId="2" borderId="5" xfId="1" applyFont="1" applyFill="1" applyBorder="1" applyAlignment="1">
      <alignment horizontal="center" wrapText="1"/>
    </xf>
    <xf numFmtId="0" fontId="16" fillId="2" borderId="5" xfId="1" applyFont="1" applyFill="1" applyBorder="1" applyAlignment="1">
      <alignment horizontal="left" wrapText="1"/>
    </xf>
    <xf numFmtId="0" fontId="7" fillId="5" borderId="2"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7" fillId="5" borderId="3" xfId="2" applyFont="1" applyFill="1" applyBorder="1" applyAlignment="1">
      <alignment horizontal="center" vertical="center"/>
    </xf>
    <xf numFmtId="0" fontId="7" fillId="5" borderId="4" xfId="2" applyFont="1" applyFill="1" applyBorder="1" applyAlignment="1">
      <alignment horizontal="center" vertical="center" wrapText="1"/>
    </xf>
    <xf numFmtId="1" fontId="13" fillId="6" borderId="5" xfId="1" applyNumberFormat="1" applyFont="1" applyFill="1" applyBorder="1" applyAlignment="1">
      <alignment horizontal="center"/>
    </xf>
    <xf numFmtId="0" fontId="13" fillId="6" borderId="5" xfId="1" applyFont="1" applyFill="1" applyBorder="1" applyAlignment="1">
      <alignment horizontal="center"/>
    </xf>
    <xf numFmtId="0" fontId="17" fillId="0" borderId="5" xfId="1" applyFont="1" applyFill="1" applyBorder="1" applyAlignment="1">
      <alignment horizontal="center" vertical="center"/>
    </xf>
    <xf numFmtId="0" fontId="10" fillId="7" borderId="5" xfId="1" applyFont="1" applyFill="1" applyBorder="1" applyAlignment="1">
      <alignment vertical="center" wrapText="1"/>
    </xf>
    <xf numFmtId="0" fontId="10" fillId="8" borderId="5" xfId="1" applyFont="1" applyFill="1" applyBorder="1" applyAlignment="1">
      <alignment horizontal="center" vertical="center" wrapText="1"/>
    </xf>
    <xf numFmtId="0" fontId="10" fillId="8" borderId="5" xfId="1" applyFont="1" applyFill="1" applyBorder="1" applyAlignment="1">
      <alignment horizontal="center" vertical="center"/>
    </xf>
    <xf numFmtId="3" fontId="10" fillId="8" borderId="5" xfId="4" applyNumberFormat="1" applyFont="1" applyFill="1" applyBorder="1" applyAlignment="1">
      <alignment horizontal="right" vertical="center"/>
    </xf>
    <xf numFmtId="41" fontId="10" fillId="8" borderId="5" xfId="4" applyFont="1" applyFill="1" applyBorder="1" applyAlignment="1">
      <alignment horizontal="center" vertical="center"/>
    </xf>
    <xf numFmtId="0" fontId="17" fillId="8" borderId="5" xfId="1" applyFont="1" applyFill="1" applyBorder="1" applyAlignment="1">
      <alignment horizontal="center" vertical="center"/>
    </xf>
    <xf numFmtId="164" fontId="18" fillId="8" borderId="5" xfId="0" applyNumberFormat="1" applyFont="1" applyFill="1" applyBorder="1" applyAlignment="1">
      <alignment horizontal="center" vertical="center" wrapText="1"/>
    </xf>
    <xf numFmtId="41" fontId="10" fillId="8" borderId="5" xfId="4" applyFont="1" applyFill="1" applyBorder="1" applyAlignment="1">
      <alignment horizontal="right" vertical="center"/>
    </xf>
    <xf numFmtId="0" fontId="10" fillId="8" borderId="5" xfId="0" applyFont="1" applyFill="1" applyBorder="1" applyAlignment="1">
      <alignment horizontal="center" vertical="center"/>
    </xf>
    <xf numFmtId="0" fontId="19" fillId="8" borderId="5" xfId="0" applyFont="1" applyFill="1" applyBorder="1" applyAlignment="1">
      <alignment horizontal="left" vertical="center" wrapText="1"/>
    </xf>
    <xf numFmtId="0" fontId="19" fillId="8" borderId="5" xfId="1" applyFont="1" applyFill="1" applyBorder="1" applyAlignment="1">
      <alignment vertical="center" wrapText="1"/>
    </xf>
    <xf numFmtId="0" fontId="10" fillId="9" borderId="5" xfId="1" applyFont="1" applyFill="1" applyBorder="1" applyAlignment="1">
      <alignment horizontal="center" vertical="center"/>
    </xf>
    <xf numFmtId="0" fontId="10" fillId="9" borderId="5" xfId="2" applyFont="1" applyFill="1" applyBorder="1" applyAlignment="1">
      <alignment horizontal="center" vertical="center" wrapText="1"/>
    </xf>
    <xf numFmtId="2" fontId="13" fillId="0" borderId="5" xfId="1" applyNumberFormat="1" applyFont="1" applyFill="1" applyBorder="1" applyAlignment="1">
      <alignment horizontal="center" vertical="center"/>
    </xf>
    <xf numFmtId="0" fontId="13" fillId="0" borderId="5" xfId="1" applyFont="1" applyFill="1" applyBorder="1" applyAlignment="1">
      <alignment horizontal="center" vertical="center"/>
    </xf>
    <xf numFmtId="0" fontId="17" fillId="4" borderId="5" xfId="1" applyFont="1" applyFill="1" applyBorder="1" applyAlignment="1">
      <alignment horizontal="center" vertical="center"/>
    </xf>
    <xf numFmtId="164" fontId="18" fillId="8" borderId="6" xfId="0" applyNumberFormat="1" applyFont="1" applyFill="1" applyBorder="1" applyAlignment="1">
      <alignment horizontal="center" vertical="center" wrapText="1"/>
    </xf>
    <xf numFmtId="0" fontId="10" fillId="10" borderId="5" xfId="1" applyFont="1" applyFill="1" applyBorder="1" applyAlignment="1">
      <alignment horizontal="center" vertical="center"/>
    </xf>
    <xf numFmtId="0" fontId="10" fillId="8" borderId="5" xfId="1" applyFont="1" applyFill="1" applyBorder="1" applyAlignment="1">
      <alignment vertical="center" wrapText="1"/>
    </xf>
    <xf numFmtId="37" fontId="10" fillId="8" borderId="5" xfId="4" applyNumberFormat="1" applyFont="1" applyFill="1" applyBorder="1" applyAlignment="1">
      <alignment horizontal="right" vertical="center"/>
    </xf>
    <xf numFmtId="0" fontId="10" fillId="11" borderId="5" xfId="2" applyFont="1" applyFill="1" applyBorder="1" applyAlignment="1">
      <alignment horizontal="left" vertical="center" wrapText="1"/>
    </xf>
    <xf numFmtId="0" fontId="10" fillId="11" borderId="5" xfId="2" applyFont="1" applyFill="1" applyBorder="1" applyAlignment="1">
      <alignment horizontal="center" vertical="center"/>
    </xf>
    <xf numFmtId="3" fontId="10" fillId="11" borderId="5" xfId="2" applyNumberFormat="1" applyFont="1" applyFill="1" applyBorder="1" applyAlignment="1">
      <alignment horizontal="right" vertical="center"/>
    </xf>
    <xf numFmtId="0" fontId="4" fillId="11" borderId="5" xfId="2" applyFont="1" applyFill="1" applyBorder="1" applyAlignment="1">
      <alignment horizontal="center" vertical="center"/>
    </xf>
    <xf numFmtId="0" fontId="17" fillId="11" borderId="5" xfId="2" applyFont="1" applyFill="1" applyBorder="1" applyAlignment="1">
      <alignment horizontal="center" vertical="center"/>
    </xf>
    <xf numFmtId="164" fontId="18" fillId="11" borderId="6" xfId="0" applyNumberFormat="1" applyFont="1" applyFill="1" applyBorder="1" applyAlignment="1">
      <alignment horizontal="center" vertical="center" wrapText="1"/>
    </xf>
    <xf numFmtId="165" fontId="10" fillId="11" borderId="5" xfId="2" applyNumberFormat="1" applyFont="1" applyFill="1" applyBorder="1" applyAlignment="1">
      <alignment horizontal="right" vertical="center"/>
    </xf>
    <xf numFmtId="0" fontId="19" fillId="11" borderId="5" xfId="0" applyFont="1" applyFill="1" applyBorder="1" applyAlignment="1">
      <alignment horizontal="left" vertical="center" wrapText="1"/>
    </xf>
    <xf numFmtId="0" fontId="19" fillId="11" borderId="5" xfId="1" applyFont="1" applyFill="1" applyBorder="1" applyAlignment="1">
      <alignment horizontal="left" vertical="center" wrapText="1"/>
    </xf>
    <xf numFmtId="0" fontId="10" fillId="0" borderId="5" xfId="1" applyFont="1" applyFill="1" applyBorder="1" applyAlignment="1">
      <alignment horizontal="center"/>
    </xf>
    <xf numFmtId="0" fontId="17" fillId="0" borderId="5" xfId="1" applyFont="1" applyFill="1" applyBorder="1" applyAlignment="1">
      <alignment horizontal="center"/>
    </xf>
    <xf numFmtId="0" fontId="17" fillId="12" borderId="5" xfId="1" applyFont="1" applyFill="1" applyBorder="1" applyAlignment="1">
      <alignment horizontal="center" vertical="center"/>
    </xf>
    <xf numFmtId="0" fontId="17" fillId="11" borderId="5" xfId="1" applyFont="1" applyFill="1" applyBorder="1" applyAlignment="1">
      <alignment horizontal="center" vertical="center"/>
    </xf>
    <xf numFmtId="0" fontId="17" fillId="10" borderId="5" xfId="1" applyFont="1" applyFill="1" applyBorder="1" applyAlignment="1">
      <alignment horizontal="center" vertical="center"/>
    </xf>
    <xf numFmtId="1" fontId="17" fillId="4" borderId="5" xfId="1" applyNumberFormat="1" applyFont="1" applyFill="1" applyBorder="1" applyAlignment="1">
      <alignment horizontal="center" vertical="center"/>
    </xf>
    <xf numFmtId="166" fontId="18" fillId="11" borderId="5" xfId="0" applyNumberFormat="1" applyFont="1" applyFill="1" applyBorder="1" applyAlignment="1">
      <alignment horizontal="center" vertical="center" wrapText="1"/>
    </xf>
    <xf numFmtId="41" fontId="10" fillId="11" borderId="5" xfId="2" applyNumberFormat="1" applyFont="1" applyFill="1" applyBorder="1" applyAlignment="1">
      <alignment horizontal="right" vertical="center"/>
    </xf>
    <xf numFmtId="1" fontId="10" fillId="11" borderId="5" xfId="2" applyNumberFormat="1" applyFont="1" applyFill="1" applyBorder="1" applyAlignment="1">
      <alignment horizontal="center" vertical="center"/>
    </xf>
    <xf numFmtId="167" fontId="17" fillId="0" borderId="5" xfId="1" applyNumberFormat="1" applyFont="1" applyFill="1" applyBorder="1" applyAlignment="1">
      <alignment horizontal="center"/>
    </xf>
    <xf numFmtId="0" fontId="10" fillId="0" borderId="5" xfId="1" applyFont="1" applyFill="1" applyBorder="1" applyAlignment="1">
      <alignment horizontal="center" vertical="center"/>
    </xf>
    <xf numFmtId="164" fontId="18" fillId="11" borderId="5" xfId="0" applyNumberFormat="1" applyFont="1" applyFill="1" applyBorder="1" applyAlignment="1">
      <alignment horizontal="center" vertical="center" wrapText="1"/>
    </xf>
    <xf numFmtId="0" fontId="10" fillId="13" borderId="5" xfId="2" applyFont="1" applyFill="1" applyBorder="1" applyAlignment="1">
      <alignment horizontal="center" vertical="center"/>
    </xf>
    <xf numFmtId="165" fontId="10" fillId="13" borderId="5" xfId="2" applyNumberFormat="1" applyFont="1" applyFill="1" applyBorder="1" applyAlignment="1">
      <alignment horizontal="center" vertical="center"/>
    </xf>
    <xf numFmtId="0" fontId="17" fillId="13" borderId="5" xfId="2" applyFont="1" applyFill="1" applyBorder="1" applyAlignment="1">
      <alignment horizontal="center" vertical="center"/>
    </xf>
    <xf numFmtId="165" fontId="10" fillId="13" borderId="5" xfId="2" applyNumberFormat="1" applyFont="1" applyFill="1" applyBorder="1" applyAlignment="1">
      <alignment horizontal="right" vertical="center"/>
    </xf>
    <xf numFmtId="0" fontId="19" fillId="11" borderId="5" xfId="2" applyFont="1" applyFill="1" applyBorder="1" applyAlignment="1">
      <alignment horizontal="left" vertical="center"/>
    </xf>
    <xf numFmtId="165" fontId="10" fillId="13" borderId="5" xfId="2" applyNumberFormat="1" applyFont="1" applyFill="1" applyBorder="1" applyAlignment="1">
      <alignment horizontal="right" vertical="center" wrapText="1"/>
    </xf>
    <xf numFmtId="0" fontId="19" fillId="11" borderId="5" xfId="2" applyFont="1" applyFill="1" applyBorder="1" applyAlignment="1">
      <alignment horizontal="left" vertical="center" wrapText="1"/>
    </xf>
    <xf numFmtId="15" fontId="18" fillId="11" borderId="5" xfId="0" applyNumberFormat="1" applyFont="1" applyFill="1" applyBorder="1" applyAlignment="1">
      <alignment horizontal="center" vertical="center" wrapText="1"/>
    </xf>
    <xf numFmtId="0" fontId="19" fillId="11" borderId="0" xfId="1" applyFont="1" applyFill="1" applyBorder="1" applyAlignment="1">
      <alignment horizontal="left" vertical="center" wrapText="1"/>
    </xf>
    <xf numFmtId="1" fontId="10" fillId="4" borderId="5" xfId="1" applyNumberFormat="1" applyFont="1" applyFill="1" applyBorder="1" applyAlignment="1">
      <alignment horizontal="center" vertical="center"/>
    </xf>
    <xf numFmtId="0" fontId="20" fillId="11" borderId="5" xfId="2" applyFont="1" applyFill="1" applyBorder="1" applyAlignment="1">
      <alignment horizontal="left" vertical="center"/>
    </xf>
    <xf numFmtId="0" fontId="10" fillId="13" borderId="5" xfId="2" applyFont="1" applyFill="1" applyBorder="1" applyAlignment="1">
      <alignment horizontal="center" vertical="center" wrapText="1"/>
    </xf>
    <xf numFmtId="0" fontId="17" fillId="12" borderId="6" xfId="1" applyFont="1" applyFill="1" applyBorder="1" applyAlignment="1">
      <alignment horizontal="center" vertical="center"/>
    </xf>
    <xf numFmtId="0" fontId="10" fillId="11" borderId="5" xfId="2" applyFont="1" applyFill="1" applyBorder="1" applyAlignment="1">
      <alignment horizontal="center" vertical="center" wrapText="1"/>
    </xf>
    <xf numFmtId="0" fontId="19" fillId="11" borderId="5" xfId="1" applyFont="1" applyFill="1" applyBorder="1" applyAlignment="1">
      <alignment vertical="center" wrapText="1"/>
    </xf>
    <xf numFmtId="3" fontId="10" fillId="8" borderId="5" xfId="2" applyNumberFormat="1" applyFont="1" applyFill="1" applyBorder="1" applyAlignment="1">
      <alignment horizontal="right" vertical="center"/>
    </xf>
    <xf numFmtId="0" fontId="10" fillId="8" borderId="5" xfId="1" applyFont="1" applyFill="1" applyBorder="1" applyAlignment="1">
      <alignment horizontal="left" vertical="center" wrapText="1"/>
    </xf>
    <xf numFmtId="0" fontId="10" fillId="6" borderId="5" xfId="1" applyFont="1" applyFill="1" applyBorder="1"/>
    <xf numFmtId="166" fontId="18" fillId="8" borderId="6" xfId="0" applyNumberFormat="1" applyFont="1" applyFill="1" applyBorder="1" applyAlignment="1">
      <alignment horizontal="center" vertical="center" wrapText="1"/>
    </xf>
    <xf numFmtId="0" fontId="10" fillId="8" borderId="5" xfId="2" applyFont="1" applyFill="1" applyBorder="1" applyAlignment="1">
      <alignment horizontal="left" vertical="center" wrapText="1"/>
    </xf>
    <xf numFmtId="0" fontId="21" fillId="8" borderId="5" xfId="2" applyFont="1" applyFill="1" applyBorder="1" applyAlignment="1">
      <alignment horizontal="center" vertical="center"/>
    </xf>
    <xf numFmtId="0" fontId="22" fillId="8" borderId="5" xfId="2" applyFont="1" applyFill="1" applyBorder="1" applyAlignment="1">
      <alignment horizontal="center" vertical="center"/>
    </xf>
    <xf numFmtId="165" fontId="10" fillId="8" borderId="5" xfId="2" applyNumberFormat="1" applyFont="1" applyFill="1" applyBorder="1" applyAlignment="1">
      <alignment horizontal="right" vertical="center"/>
    </xf>
    <xf numFmtId="0" fontId="19" fillId="8" borderId="5" xfId="1" applyFont="1" applyFill="1" applyBorder="1" applyAlignment="1">
      <alignment horizontal="left" vertical="center" wrapText="1"/>
    </xf>
    <xf numFmtId="166" fontId="18" fillId="8" borderId="5" xfId="0" applyNumberFormat="1" applyFont="1" applyFill="1" applyBorder="1" applyAlignment="1">
      <alignment horizontal="center" vertical="center" wrapText="1"/>
    </xf>
    <xf numFmtId="0" fontId="19" fillId="8" borderId="5" xfId="1" applyNumberFormat="1" applyFont="1" applyFill="1" applyBorder="1" applyAlignment="1">
      <alignment vertical="center" wrapText="1"/>
    </xf>
    <xf numFmtId="0" fontId="23" fillId="8" borderId="5" xfId="2" applyFont="1" applyFill="1" applyBorder="1" applyAlignment="1">
      <alignment horizontal="left" vertical="center"/>
    </xf>
    <xf numFmtId="41" fontId="10" fillId="8" borderId="5" xfId="4" applyFont="1" applyFill="1" applyBorder="1" applyAlignment="1">
      <alignment horizontal="right" vertical="center" wrapText="1"/>
    </xf>
    <xf numFmtId="0" fontId="18" fillId="8" borderId="5" xfId="1" applyFont="1" applyFill="1" applyBorder="1" applyAlignment="1">
      <alignment horizontal="center" vertical="center"/>
    </xf>
    <xf numFmtId="0" fontId="10" fillId="8" borderId="5" xfId="1" quotePrefix="1" applyFont="1" applyFill="1" applyBorder="1" applyAlignment="1">
      <alignment horizontal="center" vertical="center"/>
    </xf>
    <xf numFmtId="1" fontId="10" fillId="8" borderId="5" xfId="0" applyNumberFormat="1" applyFont="1" applyFill="1" applyBorder="1" applyAlignment="1">
      <alignment horizontal="center" vertical="center"/>
    </xf>
    <xf numFmtId="0" fontId="4" fillId="8" borderId="5" xfId="1" applyFont="1" applyFill="1" applyBorder="1" applyAlignment="1">
      <alignment horizontal="center" vertical="center"/>
    </xf>
    <xf numFmtId="0" fontId="10" fillId="14" borderId="5" xfId="1" applyFont="1" applyFill="1" applyBorder="1"/>
    <xf numFmtId="15" fontId="18" fillId="8" borderId="5" xfId="1" applyNumberFormat="1" applyFont="1" applyFill="1" applyBorder="1" applyAlignment="1">
      <alignment horizontal="center" vertical="center"/>
    </xf>
    <xf numFmtId="0" fontId="10" fillId="11" borderId="5" xfId="1" applyFont="1" applyFill="1" applyBorder="1" applyAlignment="1">
      <alignment vertical="center" wrapText="1"/>
    </xf>
    <xf numFmtId="0" fontId="10" fillId="11" borderId="5" xfId="1" applyFont="1" applyFill="1" applyBorder="1" applyAlignment="1">
      <alignment horizontal="center" vertical="center" wrapText="1"/>
    </xf>
    <xf numFmtId="0" fontId="10" fillId="11" borderId="5" xfId="1" applyFont="1" applyFill="1" applyBorder="1" applyAlignment="1">
      <alignment horizontal="center" vertical="center"/>
    </xf>
    <xf numFmtId="0" fontId="4" fillId="11" borderId="5" xfId="1" applyFont="1" applyFill="1" applyBorder="1" applyAlignment="1">
      <alignment horizontal="center" vertical="center"/>
    </xf>
    <xf numFmtId="41" fontId="10" fillId="11" borderId="5" xfId="4" applyFont="1" applyFill="1" applyBorder="1" applyAlignment="1">
      <alignment horizontal="right" vertical="center"/>
    </xf>
    <xf numFmtId="0" fontId="10" fillId="11" borderId="5" xfId="0" applyFont="1" applyFill="1" applyBorder="1" applyAlignment="1">
      <alignment horizontal="center" vertical="center"/>
    </xf>
    <xf numFmtId="0" fontId="21" fillId="9" borderId="5" xfId="0" applyFont="1" applyFill="1" applyBorder="1" applyAlignment="1">
      <alignment horizontal="center" vertical="center"/>
    </xf>
    <xf numFmtId="0" fontId="21" fillId="0" borderId="5" xfId="0" applyFont="1" applyFill="1" applyBorder="1"/>
    <xf numFmtId="0" fontId="0" fillId="0" borderId="5" xfId="0" applyFill="1" applyBorder="1"/>
    <xf numFmtId="0" fontId="17" fillId="6" borderId="5" xfId="1" applyFont="1" applyFill="1" applyBorder="1" applyAlignment="1">
      <alignment horizontal="center" vertical="center"/>
    </xf>
    <xf numFmtId="0" fontId="18" fillId="11" borderId="5" xfId="0" applyNumberFormat="1" applyFont="1" applyFill="1" applyBorder="1" applyAlignment="1">
      <alignment horizontal="center" vertical="center" wrapText="1"/>
    </xf>
    <xf numFmtId="0" fontId="10" fillId="11" borderId="5" xfId="0" applyFont="1" applyFill="1" applyBorder="1" applyAlignment="1">
      <alignment horizontal="right" vertical="center"/>
    </xf>
    <xf numFmtId="168" fontId="10" fillId="11" borderId="5" xfId="0" applyNumberFormat="1" applyFont="1" applyFill="1" applyBorder="1" applyAlignment="1">
      <alignment horizontal="center" vertical="center"/>
    </xf>
    <xf numFmtId="0" fontId="24" fillId="11" borderId="5" xfId="0" applyFont="1" applyFill="1" applyBorder="1" applyAlignment="1">
      <alignment horizontal="left" vertical="center" wrapText="1"/>
    </xf>
    <xf numFmtId="0" fontId="21" fillId="13" borderId="5" xfId="2" applyFont="1" applyFill="1" applyBorder="1" applyAlignment="1">
      <alignment horizontal="center" vertical="center"/>
    </xf>
    <xf numFmtId="0" fontId="25" fillId="13" borderId="5" xfId="2" applyFont="1" applyFill="1" applyBorder="1" applyAlignment="1">
      <alignment horizontal="center" vertical="center"/>
    </xf>
    <xf numFmtId="0" fontId="22" fillId="11" borderId="5" xfId="2" applyFont="1" applyFill="1" applyBorder="1" applyAlignment="1">
      <alignment horizontal="center" vertical="center"/>
    </xf>
    <xf numFmtId="0" fontId="21" fillId="11" borderId="5" xfId="2" applyFont="1" applyFill="1" applyBorder="1" applyAlignment="1">
      <alignment horizontal="center" vertical="center"/>
    </xf>
    <xf numFmtId="0" fontId="23" fillId="11" borderId="5" xfId="2" applyFont="1" applyFill="1" applyBorder="1" applyAlignment="1">
      <alignment horizontal="left" vertical="center"/>
    </xf>
    <xf numFmtId="0" fontId="10" fillId="0" borderId="5" xfId="1" applyFont="1" applyFill="1" applyBorder="1" applyAlignment="1">
      <alignment horizontal="left" vertical="center"/>
    </xf>
    <xf numFmtId="0" fontId="19" fillId="8" borderId="5" xfId="0" applyFont="1" applyFill="1" applyBorder="1" applyAlignment="1">
      <alignment horizontal="left" vertical="center"/>
    </xf>
    <xf numFmtId="0" fontId="19" fillId="11" borderId="5" xfId="0" applyFont="1" applyFill="1" applyBorder="1" applyAlignment="1">
      <alignment horizontal="left" vertical="center"/>
    </xf>
    <xf numFmtId="0" fontId="18" fillId="11" borderId="5" xfId="1" applyFont="1" applyFill="1" applyBorder="1" applyAlignment="1">
      <alignment horizontal="center" vertical="center"/>
    </xf>
    <xf numFmtId="0" fontId="10" fillId="0" borderId="4" xfId="1" applyFont="1" applyFill="1" applyBorder="1"/>
    <xf numFmtId="15" fontId="18" fillId="11" borderId="5" xfId="1" applyNumberFormat="1" applyFont="1" applyFill="1" applyBorder="1" applyAlignment="1">
      <alignment horizontal="center" vertical="center"/>
    </xf>
    <xf numFmtId="0" fontId="10" fillId="0" borderId="0" xfId="1" applyFont="1" applyFill="1" applyBorder="1"/>
    <xf numFmtId="0" fontId="0" fillId="0" borderId="0" xfId="0" applyBorder="1"/>
    <xf numFmtId="0" fontId="4" fillId="0" borderId="0" xfId="1"/>
    <xf numFmtId="0" fontId="4" fillId="0" borderId="0" xfId="1" applyBorder="1"/>
    <xf numFmtId="0" fontId="0" fillId="0" borderId="0" xfId="0" applyFill="1" applyBorder="1"/>
    <xf numFmtId="0" fontId="26" fillId="11" borderId="5" xfId="1" applyFont="1" applyFill="1" applyBorder="1" applyAlignment="1">
      <alignment horizontal="center" vertical="center"/>
    </xf>
    <xf numFmtId="1" fontId="10" fillId="11" borderId="5" xfId="0" applyNumberFormat="1" applyFont="1" applyFill="1" applyBorder="1" applyAlignment="1">
      <alignment horizontal="center" vertical="center"/>
    </xf>
    <xf numFmtId="0" fontId="10" fillId="0" borderId="0" xfId="1" applyFont="1"/>
    <xf numFmtId="0" fontId="10" fillId="8" borderId="5" xfId="1" applyFont="1" applyFill="1" applyBorder="1" applyAlignment="1">
      <alignment horizontal="left" vertical="center"/>
    </xf>
    <xf numFmtId="0" fontId="10" fillId="8" borderId="5" xfId="2" applyFont="1" applyFill="1" applyBorder="1" applyAlignment="1">
      <alignment horizontal="center" vertical="center" wrapText="1"/>
    </xf>
    <xf numFmtId="0" fontId="10" fillId="8" borderId="5" xfId="1" applyFont="1" applyFill="1" applyBorder="1"/>
    <xf numFmtId="2" fontId="13" fillId="8" borderId="5" xfId="1" applyNumberFormat="1" applyFont="1" applyFill="1" applyBorder="1" applyAlignment="1">
      <alignment horizontal="center"/>
    </xf>
    <xf numFmtId="0" fontId="26" fillId="0" borderId="5" xfId="1" applyFont="1" applyFill="1" applyBorder="1" applyAlignment="1">
      <alignment vertical="center" wrapText="1"/>
    </xf>
    <xf numFmtId="1" fontId="10" fillId="10" borderId="5" xfId="1" applyNumberFormat="1" applyFont="1" applyFill="1" applyBorder="1" applyAlignment="1">
      <alignment horizontal="center" vertical="center"/>
    </xf>
    <xf numFmtId="166" fontId="18" fillId="15" borderId="5" xfId="0" applyNumberFormat="1" applyFont="1" applyFill="1" applyBorder="1" applyAlignment="1">
      <alignment horizontal="center" vertical="center" wrapText="1"/>
    </xf>
    <xf numFmtId="0" fontId="18" fillId="15" borderId="5"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0" xfId="0" applyFont="1"/>
    <xf numFmtId="0" fontId="19" fillId="8" borderId="1" xfId="1" applyFont="1" applyFill="1" applyBorder="1" applyAlignment="1">
      <alignment vertical="center" wrapText="1"/>
    </xf>
    <xf numFmtId="0" fontId="4" fillId="0" borderId="5" xfId="1" applyFill="1" applyBorder="1"/>
    <xf numFmtId="0" fontId="10" fillId="6" borderId="0" xfId="1" applyFont="1" applyFill="1" applyBorder="1"/>
    <xf numFmtId="0" fontId="4" fillId="0" borderId="0" xfId="1" applyFill="1" applyBorder="1"/>
    <xf numFmtId="0" fontId="4" fillId="0" borderId="4" xfId="1" applyFill="1" applyBorder="1"/>
    <xf numFmtId="0" fontId="19" fillId="11" borderId="5" xfId="0" applyFont="1" applyFill="1" applyBorder="1" applyAlignment="1">
      <alignment horizontal="center" vertical="center" wrapText="1"/>
    </xf>
    <xf numFmtId="0" fontId="25" fillId="11" borderId="5" xfId="2" applyFont="1" applyFill="1" applyBorder="1" applyAlignment="1">
      <alignment horizontal="center" vertical="center"/>
    </xf>
    <xf numFmtId="0" fontId="17" fillId="0" borderId="4" xfId="1" applyFont="1" applyFill="1" applyBorder="1" applyAlignment="1">
      <alignment horizontal="center"/>
    </xf>
    <xf numFmtId="0" fontId="10" fillId="0" borderId="5" xfId="1" applyFont="1" applyBorder="1" applyAlignment="1">
      <alignment vertical="center" wrapText="1"/>
    </xf>
    <xf numFmtId="0" fontId="10" fillId="0" borderId="5" xfId="1" applyFont="1" applyBorder="1" applyAlignment="1">
      <alignment horizontal="center" vertical="center"/>
    </xf>
    <xf numFmtId="0" fontId="4" fillId="0" borderId="5" xfId="1" applyBorder="1" applyAlignment="1">
      <alignment horizontal="center" vertical="center"/>
    </xf>
    <xf numFmtId="0" fontId="4" fillId="0" borderId="5" xfId="1" applyBorder="1" applyAlignment="1">
      <alignment horizontal="right" vertical="center"/>
    </xf>
    <xf numFmtId="0" fontId="17" fillId="0" borderId="5" xfId="1" applyFont="1" applyBorder="1" applyAlignment="1">
      <alignment horizontal="center" vertical="center"/>
    </xf>
    <xf numFmtId="0" fontId="4" fillId="0" borderId="5" xfId="1" applyFont="1" applyBorder="1" applyAlignment="1">
      <alignment horizontal="center" vertical="center"/>
    </xf>
    <xf numFmtId="0" fontId="6" fillId="0" borderId="5" xfId="0" applyFont="1" applyFill="1" applyBorder="1" applyAlignment="1">
      <alignment vertical="center"/>
    </xf>
    <xf numFmtId="0" fontId="0" fillId="0" borderId="5" xfId="0" applyBorder="1" applyAlignment="1">
      <alignment horizontal="center" vertical="center"/>
    </xf>
    <xf numFmtId="0" fontId="6" fillId="0" borderId="5" xfId="0" applyFont="1" applyBorder="1" applyAlignment="1">
      <alignment vertical="center"/>
    </xf>
    <xf numFmtId="0" fontId="19" fillId="0" borderId="5" xfId="0" applyFont="1" applyFill="1" applyBorder="1" applyAlignment="1">
      <alignment horizontal="left" vertical="center" wrapText="1"/>
    </xf>
    <xf numFmtId="0" fontId="19" fillId="0" borderId="5" xfId="1" applyFont="1" applyBorder="1" applyAlignment="1">
      <alignment vertical="center" wrapText="1"/>
    </xf>
    <xf numFmtId="0" fontId="10" fillId="0" borderId="7" xfId="1" applyFont="1" applyFill="1" applyBorder="1"/>
    <xf numFmtId="2" fontId="10" fillId="0" borderId="1" xfId="1" applyNumberFormat="1" applyFont="1" applyFill="1" applyBorder="1"/>
    <xf numFmtId="2" fontId="13" fillId="2" borderId="1" xfId="1" applyNumberFormat="1" applyFont="1" applyFill="1" applyBorder="1" applyAlignment="1">
      <alignment horizontal="center"/>
    </xf>
    <xf numFmtId="0" fontId="4" fillId="0" borderId="0" xfId="1" applyFill="1"/>
    <xf numFmtId="0" fontId="9" fillId="0" borderId="5" xfId="1" applyFont="1" applyFill="1" applyBorder="1" applyAlignment="1">
      <alignment horizontal="center" vertical="center"/>
    </xf>
    <xf numFmtId="0" fontId="10" fillId="6" borderId="8" xfId="1" applyFont="1" applyFill="1" applyBorder="1"/>
    <xf numFmtId="0" fontId="10" fillId="6" borderId="9" xfId="1" applyFont="1" applyFill="1" applyBorder="1"/>
    <xf numFmtId="2" fontId="12" fillId="6" borderId="9" xfId="1" applyNumberFormat="1" applyFont="1" applyFill="1" applyBorder="1"/>
    <xf numFmtId="2" fontId="10" fillId="6" borderId="9" xfId="1" applyNumberFormat="1" applyFont="1" applyFill="1" applyBorder="1"/>
    <xf numFmtId="2" fontId="13" fillId="6" borderId="10" xfId="1" applyNumberFormat="1" applyFont="1" applyFill="1" applyBorder="1" applyAlignment="1">
      <alignment horizontal="center"/>
    </xf>
    <xf numFmtId="0" fontId="27" fillId="0" borderId="5" xfId="1" applyFont="1" applyFill="1" applyBorder="1" applyAlignment="1">
      <alignment horizontal="center" vertical="center"/>
    </xf>
    <xf numFmtId="0" fontId="7" fillId="0" borderId="4" xfId="1" applyFont="1" applyFill="1" applyBorder="1"/>
    <xf numFmtId="2" fontId="10" fillId="0" borderId="11" xfId="1" applyNumberFormat="1" applyFont="1" applyFill="1" applyBorder="1"/>
    <xf numFmtId="0" fontId="28" fillId="16" borderId="5" xfId="1" applyFont="1" applyFill="1" applyBorder="1" applyAlignment="1">
      <alignment vertical="center"/>
    </xf>
    <xf numFmtId="0" fontId="4" fillId="16" borderId="0" xfId="1" applyFill="1" applyAlignment="1">
      <alignment vertical="center" wrapText="1"/>
    </xf>
    <xf numFmtId="0" fontId="19" fillId="16" borderId="5" xfId="0" applyFont="1" applyFill="1" applyBorder="1" applyAlignment="1">
      <alignment horizontal="left" vertical="center" wrapText="1"/>
    </xf>
    <xf numFmtId="0" fontId="7" fillId="0" borderId="12" xfId="1" applyFont="1" applyFill="1" applyBorder="1"/>
    <xf numFmtId="2" fontId="10" fillId="0" borderId="13" xfId="1" applyNumberFormat="1" applyFont="1" applyFill="1" applyBorder="1"/>
    <xf numFmtId="2" fontId="13" fillId="2" borderId="13" xfId="1" applyNumberFormat="1" applyFont="1" applyFill="1" applyBorder="1" applyAlignment="1">
      <alignment horizontal="right"/>
    </xf>
    <xf numFmtId="2" fontId="10" fillId="0" borderId="14" xfId="1" applyNumberFormat="1" applyFont="1" applyFill="1" applyBorder="1"/>
    <xf numFmtId="0" fontId="7" fillId="16" borderId="5" xfId="1" applyFont="1" applyFill="1" applyBorder="1" applyAlignment="1">
      <alignment horizontal="left" vertical="center" wrapText="1"/>
    </xf>
    <xf numFmtId="0" fontId="29" fillId="0" borderId="5" xfId="1" applyFont="1" applyFill="1" applyBorder="1" applyAlignment="1">
      <alignment horizontal="left" vertical="center"/>
    </xf>
    <xf numFmtId="0" fontId="4" fillId="0" borderId="5" xfId="1" applyBorder="1" applyAlignment="1">
      <alignment vertical="center"/>
    </xf>
    <xf numFmtId="0" fontId="30" fillId="0" borderId="5" xfId="1" applyFont="1" applyFill="1" applyBorder="1" applyAlignment="1">
      <alignment vertical="center"/>
    </xf>
    <xf numFmtId="0" fontId="31" fillId="0" borderId="5" xfId="1" applyFont="1" applyFill="1" applyBorder="1" applyAlignment="1">
      <alignment vertical="center"/>
    </xf>
    <xf numFmtId="0" fontId="9" fillId="0" borderId="5" xfId="1" applyFont="1" applyBorder="1" applyAlignment="1">
      <alignment horizontal="center" vertical="center"/>
    </xf>
    <xf numFmtId="0" fontId="9" fillId="16" borderId="5" xfId="1" applyFont="1" applyFill="1" applyBorder="1" applyAlignment="1">
      <alignment horizontal="center" vertical="center"/>
    </xf>
    <xf numFmtId="0" fontId="10" fillId="0" borderId="1" xfId="1" applyFont="1" applyFill="1" applyBorder="1"/>
    <xf numFmtId="0" fontId="7" fillId="0" borderId="5" xfId="1" applyFont="1" applyFill="1" applyBorder="1" applyAlignment="1">
      <alignment horizontal="center" vertical="center" wrapText="1"/>
    </xf>
    <xf numFmtId="2" fontId="7" fillId="0" borderId="4" xfId="1" applyNumberFormat="1" applyFont="1" applyFill="1" applyBorder="1"/>
    <xf numFmtId="2" fontId="13" fillId="0" borderId="5" xfId="1" applyNumberFormat="1" applyFont="1" applyFill="1" applyBorder="1" applyAlignment="1">
      <alignment horizontal="right"/>
    </xf>
    <xf numFmtId="2" fontId="10" fillId="0" borderId="15" xfId="1" applyNumberFormat="1" applyFont="1" applyFill="1" applyBorder="1"/>
    <xf numFmtId="0" fontId="6" fillId="0" borderId="0" xfId="2" applyFont="1" applyFill="1"/>
    <xf numFmtId="0" fontId="8" fillId="12" borderId="5" xfId="3" applyFill="1" applyBorder="1" applyAlignment="1" applyProtection="1">
      <alignment horizontal="center" vertical="center"/>
    </xf>
    <xf numFmtId="0" fontId="32" fillId="0" borderId="5" xfId="1" applyFont="1" applyFill="1" applyBorder="1" applyAlignment="1">
      <alignment horizontal="center" vertical="center"/>
    </xf>
    <xf numFmtId="2" fontId="7" fillId="0" borderId="12" xfId="1" applyNumberFormat="1" applyFont="1" applyFill="1" applyBorder="1"/>
    <xf numFmtId="2" fontId="10" fillId="0" borderId="16" xfId="1" applyNumberFormat="1" applyFont="1" applyFill="1" applyBorder="1" applyAlignment="1">
      <alignment horizontal="right"/>
    </xf>
    <xf numFmtId="2" fontId="7" fillId="0" borderId="14" xfId="1" applyNumberFormat="1" applyFont="1" applyFill="1" applyBorder="1"/>
    <xf numFmtId="0" fontId="8" fillId="0" borderId="5" xfId="3" applyBorder="1" applyAlignment="1" applyProtection="1">
      <alignment horizontal="left" vertical="center"/>
    </xf>
    <xf numFmtId="0" fontId="10" fillId="0" borderId="5" xfId="1" applyFont="1" applyFill="1" applyBorder="1" applyAlignment="1">
      <alignment horizontal="left" vertical="center" wrapText="1"/>
    </xf>
    <xf numFmtId="0" fontId="10" fillId="0" borderId="5" xfId="1" applyFont="1" applyFill="1" applyBorder="1" applyAlignment="1">
      <alignment horizontal="center" vertical="center" wrapText="1"/>
    </xf>
    <xf numFmtId="0" fontId="17" fillId="0" borderId="5" xfId="1" applyFont="1" applyFill="1" applyBorder="1" applyAlignment="1">
      <alignment vertical="center"/>
    </xf>
    <xf numFmtId="0" fontId="4" fillId="0" borderId="5" xfId="1" applyFont="1" applyFill="1" applyBorder="1" applyAlignment="1">
      <alignment vertical="center"/>
    </xf>
    <xf numFmtId="0" fontId="19" fillId="0" borderId="5" xfId="1" applyFont="1" applyFill="1" applyBorder="1" applyAlignment="1">
      <alignment horizontal="left" vertical="center" wrapText="1"/>
    </xf>
    <xf numFmtId="0" fontId="33" fillId="0" borderId="5" xfId="0" applyFont="1" applyBorder="1"/>
    <xf numFmtId="0" fontId="4" fillId="0" borderId="17" xfId="1" applyBorder="1"/>
    <xf numFmtId="0" fontId="30" fillId="0" borderId="5" xfId="1" applyFont="1" applyFill="1" applyBorder="1" applyAlignment="1">
      <alignment horizontal="left" vertical="center"/>
    </xf>
    <xf numFmtId="0" fontId="4" fillId="0" borderId="17" xfId="1" applyFill="1" applyBorder="1"/>
    <xf numFmtId="0" fontId="33" fillId="0" borderId="0" xfId="0" applyFont="1" applyBorder="1"/>
    <xf numFmtId="0" fontId="10" fillId="0" borderId="0" xfId="1" applyFont="1" applyFill="1" applyBorder="1" applyAlignment="1">
      <alignment horizontal="left" vertical="center" wrapText="1"/>
    </xf>
    <xf numFmtId="0" fontId="10" fillId="0" borderId="0" xfId="1" applyFont="1" applyFill="1" applyBorder="1" applyAlignment="1">
      <alignment horizontal="center" vertical="center"/>
    </xf>
    <xf numFmtId="0" fontId="17" fillId="0" borderId="0" xfId="1" applyFont="1" applyFill="1" applyBorder="1" applyAlignment="1">
      <alignment horizontal="center" vertical="center"/>
    </xf>
    <xf numFmtId="0" fontId="30" fillId="0" borderId="0" xfId="1" applyFont="1" applyFill="1" applyBorder="1" applyAlignment="1">
      <alignment horizontal="left" vertical="center"/>
    </xf>
    <xf numFmtId="0" fontId="4" fillId="0" borderId="0" xfId="1" applyBorder="1" applyAlignment="1">
      <alignment vertical="center"/>
    </xf>
    <xf numFmtId="0" fontId="17" fillId="0" borderId="0" xfId="1" applyFont="1" applyFill="1" applyBorder="1" applyAlignment="1">
      <alignment vertical="center"/>
    </xf>
    <xf numFmtId="0" fontId="4" fillId="0" borderId="0" xfId="1" applyFont="1" applyFill="1" applyBorder="1" applyAlignment="1">
      <alignment vertical="center"/>
    </xf>
    <xf numFmtId="0" fontId="17" fillId="0" borderId="0" xfId="1" applyFont="1" applyBorder="1" applyAlignment="1">
      <alignment horizontal="center" vertical="center"/>
    </xf>
    <xf numFmtId="0" fontId="6" fillId="0" borderId="0" xfId="0" applyFont="1" applyFill="1" applyBorder="1" applyAlignment="1">
      <alignment vertical="center"/>
    </xf>
    <xf numFmtId="0" fontId="4" fillId="0" borderId="0" xfId="1" applyBorder="1" applyAlignment="1">
      <alignment horizontal="right" vertical="center"/>
    </xf>
    <xf numFmtId="0" fontId="4" fillId="0" borderId="0" xfId="1" applyBorder="1" applyAlignment="1">
      <alignment horizontal="center" vertical="center"/>
    </xf>
    <xf numFmtId="0" fontId="10" fillId="0" borderId="0" xfId="1" applyFont="1" applyBorder="1" applyAlignment="1">
      <alignment vertical="center"/>
    </xf>
    <xf numFmtId="0" fontId="19" fillId="0" borderId="0" xfId="1" applyFont="1" applyFill="1" applyBorder="1" applyAlignment="1">
      <alignment horizontal="left" vertical="center" wrapText="1"/>
    </xf>
    <xf numFmtId="0" fontId="19" fillId="0" borderId="0" xfId="1" applyFont="1" applyBorder="1" applyAlignment="1">
      <alignment vertical="center" wrapText="1"/>
    </xf>
    <xf numFmtId="0" fontId="10" fillId="0" borderId="0" xfId="1" applyFont="1" applyFill="1" applyBorder="1" applyAlignment="1">
      <alignment vertical="center"/>
    </xf>
    <xf numFmtId="0" fontId="7"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6" fillId="0" borderId="0" xfId="2"/>
    <xf numFmtId="0" fontId="18" fillId="0" borderId="0" xfId="2" applyFont="1" applyAlignment="1">
      <alignment vertical="center" wrapText="1"/>
    </xf>
    <xf numFmtId="0" fontId="18" fillId="0" borderId="0" xfId="2" applyFont="1" applyAlignment="1">
      <alignment vertical="center"/>
    </xf>
    <xf numFmtId="0" fontId="6" fillId="17" borderId="0" xfId="2" applyFont="1" applyFill="1" applyBorder="1" applyAlignment="1">
      <alignment vertical="center"/>
    </xf>
    <xf numFmtId="0" fontId="28" fillId="18" borderId="0" xfId="1" applyFont="1" applyFill="1" applyBorder="1" applyAlignment="1">
      <alignment vertical="center"/>
    </xf>
    <xf numFmtId="0" fontId="8" fillId="17" borderId="0" xfId="3" applyFill="1" applyBorder="1" applyAlignment="1" applyProtection="1">
      <alignment vertical="center"/>
    </xf>
    <xf numFmtId="0" fontId="23" fillId="0" borderId="0" xfId="2" applyFont="1"/>
    <xf numFmtId="0" fontId="3" fillId="9" borderId="0" xfId="0" applyFont="1" applyFill="1"/>
    <xf numFmtId="0" fontId="0" fillId="9" borderId="0" xfId="0" applyFill="1"/>
    <xf numFmtId="0" fontId="21" fillId="9" borderId="0" xfId="2" applyFont="1" applyFill="1" applyAlignment="1">
      <alignment horizontal="center" vertical="center"/>
    </xf>
    <xf numFmtId="0" fontId="21" fillId="9" borderId="0" xfId="2" applyFont="1" applyFill="1"/>
    <xf numFmtId="0" fontId="6" fillId="9" borderId="0" xfId="2" applyFill="1"/>
    <xf numFmtId="0" fontId="14" fillId="19" borderId="0" xfId="2" applyFont="1" applyFill="1" applyBorder="1" applyAlignment="1"/>
    <xf numFmtId="0" fontId="14" fillId="19" borderId="0" xfId="2" applyFont="1" applyFill="1" applyBorder="1" applyAlignment="1">
      <alignment horizontal="left"/>
    </xf>
    <xf numFmtId="0" fontId="14" fillId="19" borderId="0" xfId="2" applyFont="1" applyFill="1" applyBorder="1" applyAlignment="1">
      <alignment wrapText="1"/>
    </xf>
    <xf numFmtId="0" fontId="6" fillId="0" borderId="0" xfId="2" applyAlignment="1">
      <alignment horizontal="left" vertical="center"/>
    </xf>
    <xf numFmtId="0" fontId="3" fillId="9" borderId="0" xfId="0" applyFont="1" applyFill="1" applyAlignment="1">
      <alignment horizontal="left"/>
    </xf>
    <xf numFmtId="0" fontId="6" fillId="0" borderId="0" xfId="2" applyFont="1" applyAlignment="1">
      <alignment horizontal="center" vertical="center" wrapText="1"/>
    </xf>
    <xf numFmtId="0" fontId="34" fillId="20" borderId="0" xfId="2" applyFont="1" applyFill="1" applyBorder="1" applyAlignment="1">
      <alignment horizontal="center" vertical="center"/>
    </xf>
    <xf numFmtId="0" fontId="18" fillId="20" borderId="0" xfId="2" applyFont="1" applyFill="1" applyBorder="1" applyAlignment="1">
      <alignment vertical="center"/>
    </xf>
    <xf numFmtId="0" fontId="14" fillId="20" borderId="0" xfId="2" applyFont="1" applyFill="1" applyBorder="1" applyAlignment="1">
      <alignment horizontal="center" vertical="center"/>
    </xf>
    <xf numFmtId="0" fontId="35" fillId="20" borderId="0" xfId="2" applyFont="1" applyFill="1" applyBorder="1" applyAlignment="1">
      <alignment vertical="center"/>
    </xf>
    <xf numFmtId="0" fontId="6" fillId="20" borderId="0" xfId="2" applyFill="1"/>
    <xf numFmtId="0" fontId="18" fillId="20" borderId="0" xfId="2" applyFont="1" applyFill="1" applyBorder="1" applyAlignment="1">
      <alignment horizontal="left" vertical="center"/>
    </xf>
    <xf numFmtId="0" fontId="4" fillId="20" borderId="0" xfId="1" applyFill="1" applyBorder="1" applyAlignment="1">
      <alignment horizontal="center" vertical="center"/>
    </xf>
    <xf numFmtId="0" fontId="36" fillId="20" borderId="0" xfId="2" applyFont="1" applyFill="1" applyBorder="1" applyAlignment="1">
      <alignment vertical="center"/>
    </xf>
    <xf numFmtId="0" fontId="37" fillId="0" borderId="0" xfId="0" applyFont="1" applyAlignment="1">
      <alignment horizontal="left" vertical="center"/>
    </xf>
    <xf numFmtId="0" fontId="21" fillId="9" borderId="0" xfId="2" applyFont="1" applyFill="1" applyBorder="1" applyAlignment="1">
      <alignment horizontal="center" vertical="center"/>
    </xf>
    <xf numFmtId="0" fontId="21" fillId="9" borderId="0" xfId="2" applyFont="1" applyFill="1" applyBorder="1" applyAlignment="1">
      <alignment vertical="top"/>
    </xf>
    <xf numFmtId="0" fontId="6" fillId="9" borderId="0" xfId="2" applyFont="1" applyFill="1" applyBorder="1" applyAlignment="1">
      <alignment vertical="top"/>
    </xf>
    <xf numFmtId="0" fontId="18" fillId="20" borderId="0" xfId="2" applyFont="1" applyFill="1"/>
    <xf numFmtId="0" fontId="38" fillId="0" borderId="0" xfId="0" applyFont="1" applyAlignment="1">
      <alignment vertical="center"/>
    </xf>
    <xf numFmtId="0" fontId="18" fillId="20" borderId="0" xfId="2" applyFont="1" applyFill="1" applyAlignment="1">
      <alignment vertical="center"/>
    </xf>
    <xf numFmtId="0" fontId="36" fillId="20" borderId="0" xfId="2" applyFont="1" applyFill="1" applyAlignment="1">
      <alignment vertical="center"/>
    </xf>
    <xf numFmtId="0" fontId="19" fillId="0" borderId="0" xfId="1" applyFont="1" applyFill="1" applyBorder="1" applyAlignment="1">
      <alignment horizontal="center" vertical="center" wrapText="1"/>
    </xf>
    <xf numFmtId="0" fontId="39" fillId="17" borderId="0" xfId="2" applyFont="1" applyFill="1" applyBorder="1" applyAlignment="1">
      <alignment vertical="center"/>
    </xf>
    <xf numFmtId="0" fontId="35" fillId="17" borderId="0" xfId="2" applyFont="1" applyFill="1" applyBorder="1" applyAlignment="1">
      <alignment vertical="center"/>
    </xf>
    <xf numFmtId="0" fontId="40" fillId="17" borderId="0" xfId="2" applyFont="1" applyFill="1" applyBorder="1" applyAlignment="1">
      <alignment vertical="center"/>
    </xf>
    <xf numFmtId="0" fontId="8" fillId="0" borderId="0" xfId="3" applyFill="1" applyBorder="1" applyAlignment="1" applyProtection="1">
      <alignment horizontal="center" vertical="center"/>
    </xf>
    <xf numFmtId="0" fontId="0" fillId="9" borderId="0" xfId="0" applyFill="1" applyAlignment="1">
      <alignment horizontal="left"/>
    </xf>
    <xf numFmtId="0" fontId="10" fillId="9" borderId="0" xfId="1" applyFont="1" applyFill="1" applyBorder="1" applyAlignment="1">
      <alignment horizontal="center" vertical="center"/>
    </xf>
    <xf numFmtId="0" fontId="10" fillId="9" borderId="0" xfId="1" applyFont="1" applyFill="1" applyBorder="1"/>
    <xf numFmtId="0" fontId="4" fillId="9" borderId="0" xfId="1" applyFill="1" applyBorder="1"/>
    <xf numFmtId="0" fontId="3" fillId="9" borderId="0" xfId="0" applyFont="1" applyFill="1" applyAlignment="1">
      <alignment horizontal="right"/>
    </xf>
    <xf numFmtId="0" fontId="6" fillId="0" borderId="0" xfId="0" applyFont="1" applyAlignment="1">
      <alignment horizontal="center" vertical="center" wrapText="1"/>
    </xf>
    <xf numFmtId="0" fontId="10" fillId="0" borderId="17" xfId="1" applyFont="1" applyFill="1" applyBorder="1" applyAlignment="1">
      <alignment vertical="center"/>
    </xf>
    <xf numFmtId="0" fontId="7" fillId="0" borderId="17" xfId="1" applyFont="1" applyFill="1" applyBorder="1" applyAlignment="1">
      <alignment horizontal="center" vertical="center"/>
    </xf>
    <xf numFmtId="0" fontId="15" fillId="0" borderId="17" xfId="1" applyFont="1" applyFill="1" applyBorder="1" applyAlignment="1">
      <alignment horizontal="center" vertical="center"/>
    </xf>
    <xf numFmtId="0" fontId="17" fillId="0" borderId="17" xfId="1" applyFont="1" applyBorder="1" applyAlignment="1">
      <alignment horizontal="center" vertical="center"/>
    </xf>
    <xf numFmtId="0" fontId="6" fillId="0" borderId="17" xfId="0" applyFont="1" applyFill="1" applyBorder="1" applyAlignment="1">
      <alignment vertical="center"/>
    </xf>
    <xf numFmtId="0" fontId="4" fillId="0" borderId="17" xfId="1" applyBorder="1" applyAlignment="1">
      <alignment horizontal="right" vertical="center"/>
    </xf>
    <xf numFmtId="0" fontId="4" fillId="0" borderId="17" xfId="1" applyBorder="1" applyAlignment="1">
      <alignment horizontal="center" vertical="center"/>
    </xf>
    <xf numFmtId="0" fontId="10" fillId="0" borderId="17" xfId="1" applyFont="1" applyBorder="1" applyAlignment="1">
      <alignment vertical="center"/>
    </xf>
    <xf numFmtId="0" fontId="19" fillId="0" borderId="17" xfId="1" applyFont="1" applyFill="1" applyBorder="1" applyAlignment="1">
      <alignment horizontal="left" vertical="center" wrapText="1"/>
    </xf>
    <xf numFmtId="0" fontId="4" fillId="9" borderId="17" xfId="1" applyFill="1" applyBorder="1"/>
    <xf numFmtId="0" fontId="35" fillId="0" borderId="0" xfId="0" applyFont="1" applyAlignment="1">
      <alignment vertical="center" wrapText="1"/>
    </xf>
    <xf numFmtId="0" fontId="7" fillId="21" borderId="5" xfId="1" applyFont="1" applyFill="1" applyBorder="1" applyAlignment="1">
      <alignment horizontal="center" vertical="center"/>
    </xf>
    <xf numFmtId="0" fontId="7" fillId="21" borderId="5" xfId="1" applyFont="1" applyFill="1" applyBorder="1" applyAlignment="1">
      <alignment vertical="center"/>
    </xf>
    <xf numFmtId="0" fontId="0" fillId="21" borderId="5" xfId="0" applyFill="1" applyBorder="1" applyAlignment="1">
      <alignment vertical="center"/>
    </xf>
    <xf numFmtId="0" fontId="0" fillId="21" borderId="5" xfId="0" applyFill="1" applyBorder="1" applyAlignment="1">
      <alignment horizontal="center" vertical="center"/>
    </xf>
    <xf numFmtId="0" fontId="6" fillId="21" borderId="5" xfId="0" applyFont="1" applyFill="1" applyBorder="1" applyAlignment="1">
      <alignment vertical="center"/>
    </xf>
    <xf numFmtId="0" fontId="19" fillId="21" borderId="5" xfId="0" applyFont="1" applyFill="1" applyBorder="1" applyAlignment="1">
      <alignment horizontal="left" vertical="center" wrapText="1"/>
    </xf>
    <xf numFmtId="0" fontId="0" fillId="9" borderId="0" xfId="0" applyFill="1" applyBorder="1"/>
    <xf numFmtId="0" fontId="21" fillId="9" borderId="0" xfId="0" applyFont="1" applyFill="1" applyBorder="1" applyAlignment="1">
      <alignment horizontal="center" vertical="center"/>
    </xf>
    <xf numFmtId="0" fontId="21" fillId="9" borderId="0" xfId="0" applyFont="1" applyFill="1" applyBorder="1"/>
    <xf numFmtId="0" fontId="41" fillId="6" borderId="5" xfId="1" applyFont="1" applyFill="1" applyBorder="1" applyAlignment="1">
      <alignment vertical="center"/>
    </xf>
    <xf numFmtId="0" fontId="42" fillId="6" borderId="5" xfId="1" applyFont="1" applyFill="1" applyBorder="1" applyAlignment="1">
      <alignment horizontal="center" vertical="center" wrapText="1"/>
    </xf>
    <xf numFmtId="0" fontId="43" fillId="6" borderId="5" xfId="1" applyFont="1" applyFill="1" applyBorder="1" applyAlignment="1">
      <alignment horizontal="center" vertical="center" wrapText="1"/>
    </xf>
    <xf numFmtId="0" fontId="44" fillId="6" borderId="6" xfId="1" applyFont="1" applyFill="1" applyBorder="1" applyAlignment="1">
      <alignment horizontal="center" vertical="center"/>
    </xf>
    <xf numFmtId="0" fontId="45" fillId="6" borderId="6" xfId="1" applyFont="1" applyFill="1" applyBorder="1" applyAlignment="1">
      <alignment horizontal="center" vertical="center"/>
    </xf>
    <xf numFmtId="0" fontId="45" fillId="6" borderId="18" xfId="1" applyFont="1" applyFill="1" applyBorder="1" applyAlignment="1">
      <alignment horizontal="center" vertical="center"/>
    </xf>
    <xf numFmtId="0" fontId="45" fillId="6" borderId="18" xfId="1" applyFont="1" applyFill="1" applyBorder="1" applyAlignment="1">
      <alignment horizontal="left" vertical="center"/>
    </xf>
    <xf numFmtId="0" fontId="21" fillId="9" borderId="0" xfId="0" applyFont="1" applyFill="1" applyAlignment="1">
      <alignment horizontal="center" vertical="center"/>
    </xf>
    <xf numFmtId="0" fontId="21" fillId="9" borderId="0" xfId="0" applyFont="1" applyFill="1"/>
    <xf numFmtId="0" fontId="10" fillId="6" borderId="5" xfId="1" applyFont="1" applyFill="1" applyBorder="1" applyAlignment="1">
      <alignment vertical="center"/>
    </xf>
    <xf numFmtId="0" fontId="46" fillId="22" borderId="5" xfId="1" applyFont="1" applyFill="1" applyBorder="1" applyAlignment="1">
      <alignment horizontal="center" vertical="center"/>
    </xf>
    <xf numFmtId="0" fontId="46" fillId="23" borderId="5" xfId="1" applyFont="1" applyFill="1" applyBorder="1" applyAlignment="1">
      <alignment horizontal="center" vertical="center"/>
    </xf>
    <xf numFmtId="0" fontId="17" fillId="24" borderId="5" xfId="1" applyFont="1" applyFill="1" applyBorder="1" applyAlignment="1">
      <alignment horizontal="center" vertical="center"/>
    </xf>
    <xf numFmtId="0" fontId="4" fillId="0" borderId="5" xfId="1" applyFont="1" applyFill="1" applyBorder="1" applyAlignment="1">
      <alignment horizontal="center" vertical="center"/>
    </xf>
    <xf numFmtId="168" fontId="10" fillId="0" borderId="5" xfId="1" applyNumberFormat="1" applyFont="1" applyBorder="1" applyAlignment="1">
      <alignment horizontal="center" vertical="center"/>
    </xf>
    <xf numFmtId="0" fontId="6" fillId="0" borderId="5" xfId="0" applyFont="1" applyBorder="1" applyAlignment="1">
      <alignment horizontal="center" vertical="center"/>
    </xf>
    <xf numFmtId="168" fontId="10" fillId="0" borderId="5" xfId="0" applyNumberFormat="1" applyFont="1" applyBorder="1" applyAlignment="1">
      <alignment horizontal="center" vertical="center"/>
    </xf>
    <xf numFmtId="0" fontId="41" fillId="6" borderId="5" xfId="1" applyFont="1" applyFill="1" applyBorder="1" applyAlignment="1">
      <alignment horizontal="right" vertical="center"/>
    </xf>
    <xf numFmtId="2" fontId="10" fillId="0" borderId="5" xfId="0" applyNumberFormat="1" applyFont="1" applyBorder="1" applyAlignment="1">
      <alignment horizontal="center" vertical="center"/>
    </xf>
    <xf numFmtId="2" fontId="4" fillId="0" borderId="5" xfId="0" applyNumberFormat="1" applyFont="1" applyBorder="1" applyAlignment="1">
      <alignment horizontal="center" vertical="center"/>
    </xf>
    <xf numFmtId="168" fontId="29" fillId="0" borderId="5" xfId="0" applyNumberFormat="1" applyFont="1" applyBorder="1" applyAlignment="1">
      <alignment horizontal="left" vertical="center"/>
    </xf>
    <xf numFmtId="0" fontId="4" fillId="0" borderId="5" xfId="0" applyFont="1" applyBorder="1" applyAlignment="1">
      <alignment horizontal="center" vertical="center"/>
    </xf>
    <xf numFmtId="0" fontId="0" fillId="9" borderId="0" xfId="0" applyFill="1" applyAlignment="1">
      <alignment horizontal="right"/>
    </xf>
    <xf numFmtId="0" fontId="21" fillId="0" borderId="0" xfId="0" applyFont="1" applyAlignment="1">
      <alignment horizontal="center" vertical="center"/>
    </xf>
    <xf numFmtId="0" fontId="21" fillId="0" borderId="0" xfId="0" applyFont="1" applyFill="1" applyAlignment="1">
      <alignment horizontal="center" vertical="center"/>
    </xf>
    <xf numFmtId="0" fontId="21" fillId="0" borderId="0" xfId="0" applyFont="1"/>
    <xf numFmtId="0" fontId="47" fillId="0" borderId="0" xfId="1" applyFont="1" applyFill="1" applyBorder="1" applyAlignment="1">
      <alignment horizontal="center" vertical="center" wrapText="1"/>
    </xf>
    <xf numFmtId="0" fontId="10" fillId="0" borderId="5" xfId="1" applyFont="1" applyFill="1" applyBorder="1" applyAlignment="1">
      <alignment horizontal="right" vertical="center"/>
    </xf>
    <xf numFmtId="0" fontId="0" fillId="0" borderId="5" xfId="0" applyBorder="1" applyAlignment="1">
      <alignment vertical="center"/>
    </xf>
    <xf numFmtId="0" fontId="47" fillId="0" borderId="5" xfId="1" applyFont="1" applyFill="1" applyBorder="1" applyAlignment="1">
      <alignment horizontal="center" vertical="center"/>
    </xf>
    <xf numFmtId="0" fontId="6" fillId="0" borderId="5" xfId="0" applyFont="1" applyBorder="1" applyAlignment="1">
      <alignment horizontal="left" vertical="center"/>
    </xf>
    <xf numFmtId="0" fontId="48" fillId="0" borderId="0" xfId="1" applyFont="1" applyFill="1" applyBorder="1" applyAlignment="1">
      <alignment horizontal="right" vertical="center" wrapText="1"/>
    </xf>
    <xf numFmtId="0" fontId="47" fillId="0" borderId="0" xfId="1" applyFont="1" applyFill="1" applyBorder="1" applyAlignment="1">
      <alignment horizontal="center" vertical="center"/>
    </xf>
    <xf numFmtId="0" fontId="10"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Alignment="1">
      <alignment vertical="center"/>
    </xf>
    <xf numFmtId="0" fontId="48" fillId="0" borderId="0" xfId="1" applyFont="1" applyFill="1" applyBorder="1" applyAlignment="1">
      <alignment horizontal="right" vertical="center"/>
    </xf>
    <xf numFmtId="0" fontId="6" fillId="0" borderId="0" xfId="0" applyFont="1" applyBorder="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6" fillId="0" borderId="0" xfId="0" applyFont="1" applyAlignment="1">
      <alignment horizontal="center" vertical="center"/>
    </xf>
    <xf numFmtId="0" fontId="6" fillId="0" borderId="19" xfId="0" applyFont="1" applyBorder="1" applyAlignment="1">
      <alignment horizontal="center" vertical="center" wrapText="1"/>
    </xf>
    <xf numFmtId="0" fontId="49" fillId="6" borderId="5" xfId="1" applyFont="1" applyFill="1" applyBorder="1" applyAlignment="1">
      <alignment horizontal="center" vertical="center" wrapText="1"/>
    </xf>
    <xf numFmtId="0" fontId="50" fillId="16" borderId="0" xfId="0" applyFont="1" applyFill="1" applyAlignment="1">
      <alignment vertical="center"/>
    </xf>
    <xf numFmtId="0" fontId="51" fillId="16" borderId="0" xfId="0" applyFont="1" applyFill="1" applyAlignment="1">
      <alignment vertical="center"/>
    </xf>
    <xf numFmtId="0" fontId="10" fillId="0" borderId="19" xfId="1" applyFont="1" applyBorder="1" applyAlignment="1">
      <alignment horizontal="center" vertical="center" wrapText="1"/>
    </xf>
    <xf numFmtId="168" fontId="6" fillId="0" borderId="5" xfId="0" applyNumberFormat="1" applyFont="1" applyFill="1" applyBorder="1" applyAlignment="1">
      <alignment horizontal="center" vertical="center" wrapText="1"/>
    </xf>
    <xf numFmtId="0" fontId="51" fillId="16" borderId="0" xfId="0" applyFont="1" applyFill="1" applyAlignment="1">
      <alignment horizontal="left" vertical="center" indent="5"/>
    </xf>
    <xf numFmtId="168" fontId="10" fillId="0" borderId="5"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2" fontId="4" fillId="0" borderId="5" xfId="0" applyNumberFormat="1" applyFont="1" applyFill="1" applyBorder="1" applyAlignment="1">
      <alignment horizontal="center" vertical="center"/>
    </xf>
    <xf numFmtId="0" fontId="19" fillId="0" borderId="5" xfId="1" applyFont="1" applyBorder="1" applyAlignment="1">
      <alignment vertical="center"/>
    </xf>
    <xf numFmtId="0" fontId="10" fillId="0" borderId="0" xfId="1" applyFont="1" applyBorder="1" applyAlignment="1">
      <alignment vertical="center" wrapText="1"/>
    </xf>
    <xf numFmtId="0" fontId="7" fillId="21" borderId="2" xfId="1" applyFont="1" applyFill="1" applyBorder="1" applyAlignment="1">
      <alignment horizontal="center" vertical="center"/>
    </xf>
    <xf numFmtId="0" fontId="7" fillId="21" borderId="3" xfId="1" applyFont="1" applyFill="1" applyBorder="1" applyAlignment="1">
      <alignment vertical="center"/>
    </xf>
    <xf numFmtId="0" fontId="7" fillId="21" borderId="4" xfId="1" applyFont="1" applyFill="1" applyBorder="1" applyAlignment="1">
      <alignment horizontal="center" vertical="center"/>
    </xf>
    <xf numFmtId="0" fontId="53" fillId="16" borderId="0" xfId="2" applyFont="1" applyFill="1" applyAlignment="1">
      <alignment horizontal="left" vertical="center" wrapText="1"/>
    </xf>
    <xf numFmtId="0" fontId="41" fillId="21" borderId="5" xfId="1" applyFont="1" applyFill="1" applyBorder="1" applyAlignment="1">
      <alignment vertical="center"/>
    </xf>
    <xf numFmtId="0" fontId="6" fillId="16" borderId="0" xfId="2" applyFont="1" applyFill="1" applyBorder="1" applyAlignment="1">
      <alignment horizontal="left" vertical="center" wrapText="1"/>
    </xf>
    <xf numFmtId="0" fontId="6" fillId="16" borderId="0" xfId="2" applyFont="1" applyFill="1" applyAlignment="1">
      <alignment horizontal="left" wrapText="1"/>
    </xf>
    <xf numFmtId="3" fontId="54" fillId="16" borderId="0" xfId="0" applyNumberFormat="1" applyFont="1" applyFill="1" applyBorder="1" applyAlignment="1">
      <alignment horizontal="left" vertical="center" wrapText="1"/>
    </xf>
    <xf numFmtId="0" fontId="36" fillId="16" borderId="0" xfId="2" applyFont="1" applyFill="1" applyBorder="1" applyAlignment="1">
      <alignment horizontal="left" vertical="center" wrapText="1"/>
    </xf>
    <xf numFmtId="3" fontId="55" fillId="16" borderId="0" xfId="2" applyNumberFormat="1" applyFont="1" applyFill="1" applyBorder="1" applyAlignment="1">
      <alignment horizontal="left" vertical="center" wrapText="1"/>
    </xf>
    <xf numFmtId="0" fontId="0" fillId="16" borderId="0" xfId="0" applyFill="1" applyAlignment="1">
      <alignment horizontal="left" vertical="center" wrapText="1"/>
    </xf>
    <xf numFmtId="0" fontId="36" fillId="16" borderId="0" xfId="0" applyFont="1" applyFill="1" applyAlignment="1">
      <alignment horizontal="left" vertical="center" wrapText="1"/>
    </xf>
    <xf numFmtId="0" fontId="7" fillId="21" borderId="20" xfId="1" applyFont="1" applyFill="1" applyBorder="1" applyAlignment="1">
      <alignment horizontal="center" vertical="center"/>
    </xf>
    <xf numFmtId="0" fontId="45" fillId="6" borderId="21" xfId="1" applyFont="1" applyFill="1" applyBorder="1" applyAlignment="1">
      <alignment horizontal="center" vertical="center"/>
    </xf>
    <xf numFmtId="0" fontId="42" fillId="6" borderId="4" xfId="1" applyFont="1" applyFill="1" applyBorder="1" applyAlignment="1">
      <alignment horizontal="center" vertical="center" wrapText="1"/>
    </xf>
    <xf numFmtId="168" fontId="10" fillId="0" borderId="20" xfId="1" applyNumberFormat="1" applyFont="1" applyBorder="1" applyAlignment="1">
      <alignment horizontal="center" vertical="center"/>
    </xf>
    <xf numFmtId="0" fontId="46" fillId="22" borderId="4" xfId="1" applyFont="1" applyFill="1" applyBorder="1" applyAlignment="1">
      <alignment horizontal="center" vertical="center"/>
    </xf>
    <xf numFmtId="0" fontId="10" fillId="0" borderId="4" xfId="1" applyFont="1" applyFill="1" applyBorder="1" applyAlignment="1">
      <alignment horizontal="center" vertical="center"/>
    </xf>
    <xf numFmtId="0" fontId="41" fillId="6" borderId="5" xfId="1" applyFont="1" applyFill="1" applyBorder="1" applyAlignment="1">
      <alignment horizontal="left" vertical="center"/>
    </xf>
    <xf numFmtId="168" fontId="6" fillId="0" borderId="20" xfId="0" applyNumberFormat="1" applyFont="1" applyFill="1" applyBorder="1" applyAlignment="1">
      <alignment horizontal="center" vertical="center" wrapText="1"/>
    </xf>
    <xf numFmtId="168" fontId="10" fillId="0" borderId="20" xfId="0" applyNumberFormat="1" applyFont="1" applyBorder="1" applyAlignment="1">
      <alignment horizontal="center" vertical="center"/>
    </xf>
    <xf numFmtId="168" fontId="10" fillId="0" borderId="20" xfId="0" applyNumberFormat="1" applyFont="1" applyFill="1" applyBorder="1" applyAlignment="1">
      <alignment horizontal="center" vertical="center"/>
    </xf>
    <xf numFmtId="0" fontId="6" fillId="0" borderId="20" xfId="0" applyFont="1" applyBorder="1" applyAlignment="1">
      <alignment horizontal="center" vertical="center"/>
    </xf>
    <xf numFmtId="0" fontId="10" fillId="0" borderId="4" xfId="1" applyFont="1" applyBorder="1" applyAlignment="1">
      <alignment horizontal="center" vertical="center"/>
    </xf>
    <xf numFmtId="0" fontId="4" fillId="0" borderId="0" xfId="0" applyFont="1" applyAlignment="1">
      <alignment vertical="center" wrapText="1"/>
    </xf>
    <xf numFmtId="0" fontId="36" fillId="0" borderId="0" xfId="0" applyFont="1" applyAlignment="1">
      <alignment vertical="center"/>
    </xf>
    <xf numFmtId="0" fontId="54" fillId="0" borderId="22" xfId="0" applyFont="1" applyBorder="1" applyAlignment="1">
      <alignment horizontal="center"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2" fillId="0" borderId="0" xfId="0" applyFont="1" applyAlignment="1">
      <alignment vertical="center"/>
    </xf>
    <xf numFmtId="0" fontId="54" fillId="0" borderId="0" xfId="0" applyFont="1" applyAlignment="1">
      <alignment horizontal="center" vertical="center"/>
    </xf>
    <xf numFmtId="0" fontId="54" fillId="0" borderId="0" xfId="0" applyFont="1" applyFill="1" applyAlignment="1">
      <alignment horizontal="center" vertical="center"/>
    </xf>
    <xf numFmtId="0" fontId="54" fillId="0" borderId="19" xfId="0" applyFont="1" applyBorder="1" applyAlignment="1">
      <alignment horizontal="center" vertical="center"/>
    </xf>
    <xf numFmtId="169" fontId="54" fillId="0" borderId="0" xfId="0" applyNumberFormat="1" applyFont="1" applyAlignment="1">
      <alignment horizontal="center" vertical="center"/>
    </xf>
    <xf numFmtId="0" fontId="57" fillId="0" borderId="0" xfId="1" applyFont="1" applyBorder="1" applyAlignment="1">
      <alignment horizontal="center" vertical="center"/>
    </xf>
    <xf numFmtId="0" fontId="58" fillId="0" borderId="0" xfId="0" applyFont="1" applyAlignment="1">
      <alignment horizontal="center" vertical="center"/>
    </xf>
    <xf numFmtId="0" fontId="59" fillId="0" borderId="0" xfId="0" applyFont="1" applyAlignment="1">
      <alignment vertical="center" wrapText="1"/>
    </xf>
    <xf numFmtId="0" fontId="10" fillId="0" borderId="5" xfId="1" applyFont="1" applyBorder="1" applyAlignment="1">
      <alignment horizontal="center" vertical="center" wrapText="1"/>
    </xf>
    <xf numFmtId="164" fontId="6" fillId="0" borderId="5" xfId="0" applyNumberFormat="1" applyFont="1" applyFill="1" applyBorder="1" applyAlignment="1">
      <alignment horizontal="center" vertical="center" wrapText="1"/>
    </xf>
    <xf numFmtId="0" fontId="10" fillId="0" borderId="0" xfId="1" applyFont="1" applyAlignment="1">
      <alignment horizontal="center" vertical="center"/>
    </xf>
    <xf numFmtId="0" fontId="7" fillId="3" borderId="1" xfId="2" applyFont="1" applyFill="1" applyBorder="1" applyAlignment="1">
      <alignment horizontal="center" wrapText="1"/>
    </xf>
    <xf numFmtId="0" fontId="7" fillId="3" borderId="6" xfId="2" applyFont="1" applyFill="1" applyBorder="1" applyAlignment="1">
      <alignment horizontal="center" wrapText="1"/>
    </xf>
    <xf numFmtId="0" fontId="11" fillId="4" borderId="2" xfId="3" applyFont="1" applyFill="1" applyBorder="1" applyAlignment="1" applyProtection="1">
      <alignment horizontal="center"/>
    </xf>
    <xf numFmtId="0" fontId="11" fillId="4" borderId="3" xfId="3" applyFont="1" applyFill="1" applyBorder="1" applyAlignment="1" applyProtection="1">
      <alignment horizontal="center"/>
    </xf>
    <xf numFmtId="0" fontId="11" fillId="4" borderId="4" xfId="3" applyFont="1" applyFill="1" applyBorder="1" applyAlignment="1" applyProtection="1">
      <alignment horizontal="center"/>
    </xf>
    <xf numFmtId="0" fontId="7"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4" fillId="19" borderId="0" xfId="2" applyFont="1" applyFill="1" applyBorder="1" applyAlignment="1">
      <alignment horizontal="center" wrapText="1"/>
    </xf>
    <xf numFmtId="0" fontId="18" fillId="20" borderId="0" xfId="2" applyFont="1" applyFill="1" applyBorder="1" applyAlignment="1">
      <alignment horizontal="left" vertical="center" wrapText="1"/>
    </xf>
    <xf numFmtId="0" fontId="7" fillId="2" borderId="1" xfId="0" applyFont="1" applyFill="1" applyBorder="1" applyAlignment="1">
      <alignment horizontal="center" wrapText="1"/>
    </xf>
    <xf numFmtId="0" fontId="7" fillId="2" borderId="6" xfId="0" applyFont="1" applyFill="1" applyBorder="1" applyAlignment="1">
      <alignment horizontal="center" wrapText="1"/>
    </xf>
    <xf numFmtId="0" fontId="7" fillId="2" borderId="1" xfId="0" applyFont="1" applyFill="1" applyBorder="1" applyAlignment="1">
      <alignment horizontal="center"/>
    </xf>
    <xf numFmtId="0" fontId="7" fillId="2" borderId="6" xfId="0" applyFont="1" applyFill="1" applyBorder="1" applyAlignment="1">
      <alignment horizontal="center"/>
    </xf>
    <xf numFmtId="0" fontId="7" fillId="2" borderId="1" xfId="1" applyFont="1" applyFill="1" applyBorder="1" applyAlignment="1">
      <alignment horizontal="center" wrapText="1"/>
    </xf>
    <xf numFmtId="0" fontId="7" fillId="2" borderId="6" xfId="1" applyFont="1" applyFill="1" applyBorder="1" applyAlignment="1">
      <alignment horizontal="center" wrapText="1"/>
    </xf>
    <xf numFmtId="0" fontId="8" fillId="2" borderId="2" xfId="3" applyFill="1" applyBorder="1" applyAlignment="1" applyProtection="1">
      <alignment horizontal="center" vertical="center"/>
    </xf>
    <xf numFmtId="0" fontId="8" fillId="2" borderId="3" xfId="3" applyFill="1" applyBorder="1" applyAlignment="1" applyProtection="1">
      <alignment horizontal="center" vertical="center"/>
    </xf>
    <xf numFmtId="0" fontId="8" fillId="2" borderId="4" xfId="3" applyFill="1" applyBorder="1" applyAlignment="1" applyProtection="1">
      <alignment horizontal="center" vertical="center"/>
    </xf>
    <xf numFmtId="0" fontId="9" fillId="3" borderId="1" xfId="2" applyFont="1" applyFill="1" applyBorder="1" applyAlignment="1">
      <alignment horizontal="center" wrapText="1"/>
    </xf>
    <xf numFmtId="0" fontId="9" fillId="3" borderId="6" xfId="2" applyFont="1" applyFill="1" applyBorder="1" applyAlignment="1">
      <alignment horizontal="center" wrapText="1"/>
    </xf>
    <xf numFmtId="0" fontId="5" fillId="2" borderId="1" xfId="1" applyFont="1" applyFill="1" applyBorder="1" applyAlignment="1">
      <alignment horizontal="center" textRotation="90" wrapText="1"/>
    </xf>
    <xf numFmtId="0" fontId="5" fillId="2" borderId="6" xfId="1" applyFont="1" applyFill="1" applyBorder="1" applyAlignment="1">
      <alignment horizontal="center" textRotation="90" wrapText="1"/>
    </xf>
    <xf numFmtId="0" fontId="17" fillId="25" borderId="5" xfId="1" applyFont="1" applyFill="1" applyBorder="1" applyAlignment="1">
      <alignment horizontal="center" vertical="center"/>
    </xf>
    <xf numFmtId="1" fontId="10" fillId="25" borderId="5" xfId="1" applyNumberFormat="1" applyFont="1" applyFill="1" applyBorder="1" applyAlignment="1">
      <alignment horizontal="center" vertical="center"/>
    </xf>
    <xf numFmtId="0" fontId="9" fillId="25" borderId="5" xfId="1" applyFont="1" applyFill="1" applyBorder="1" applyAlignment="1">
      <alignment horizontal="center" vertical="center"/>
    </xf>
    <xf numFmtId="0" fontId="9" fillId="4" borderId="5" xfId="1" applyFont="1" applyFill="1" applyBorder="1" applyAlignment="1">
      <alignment horizontal="center" vertical="center"/>
    </xf>
    <xf numFmtId="0" fontId="17" fillId="26" borderId="5" xfId="1" applyFont="1" applyFill="1" applyBorder="1" applyAlignment="1">
      <alignment horizontal="center" vertical="center"/>
    </xf>
    <xf numFmtId="0" fontId="9" fillId="26" borderId="5" xfId="1" applyFont="1" applyFill="1" applyBorder="1" applyAlignment="1">
      <alignment horizontal="center" vertical="center"/>
    </xf>
  </cellXfs>
  <cellStyles count="5">
    <cellStyle name="Comma [0] 2" xfId="4"/>
    <cellStyle name="Hyperlink" xfId="3" builtinId="8"/>
    <cellStyle name="Normal" xfId="0" builtinId="0"/>
    <cellStyle name="Normal 2" xfId="2"/>
    <cellStyle name="Normal 3" xfId="1"/>
  </cellStyles>
  <dxfs count="0"/>
  <tableStyles count="0" defaultTableStyle="TableStyleMedium2" defaultPivotStyle="PivotStyleLight16"/>
  <colors>
    <mruColors>
      <color rgb="FFBF8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800" b="1" i="0" baseline="0">
                <a:solidFill>
                  <a:srgbClr val="1F497D"/>
                </a:solidFill>
                <a:effectLst/>
              </a:rPr>
              <a:t>Figure 1  Increasing Severity of TSF Failures Globally 1940-2019</a:t>
            </a:r>
            <a:endParaRPr lang="en-US" baseline="0">
              <a:solidFill>
                <a:srgbClr val="1F497D"/>
              </a:solidFill>
              <a:effectLst/>
            </a:endParaRPr>
          </a:p>
        </c:rich>
      </c:tx>
      <c:layout>
        <c:manualLayout>
          <c:xMode val="edge"/>
          <c:yMode val="edge"/>
          <c:x val="9.9651153043389146E-2"/>
          <c:y val="2.502749841436927E-2"/>
        </c:manualLayout>
      </c:layout>
      <c:overlay val="0"/>
    </c:title>
    <c:autoTitleDeleted val="0"/>
    <c:plotArea>
      <c:layout>
        <c:manualLayout>
          <c:layoutTarget val="inner"/>
          <c:xMode val="edge"/>
          <c:yMode val="edge"/>
          <c:x val="7.8605208716084618E-2"/>
          <c:y val="3.2939219635504252E-2"/>
          <c:w val="0.70561601536379581"/>
          <c:h val="0.83793861379943713"/>
        </c:manualLayout>
      </c:layout>
      <c:barChart>
        <c:barDir val="col"/>
        <c:grouping val="clustered"/>
        <c:varyColors val="0"/>
        <c:ser>
          <c:idx val="0"/>
          <c:order val="0"/>
          <c:tx>
            <c:v>Very Serious Failures</c:v>
          </c:tx>
          <c:spPr>
            <a:solidFill>
              <a:srgbClr val="1F497D"/>
            </a:solidFill>
          </c:spPr>
          <c:invertIfNegative val="0"/>
          <c:trendline>
            <c:spPr>
              <a:ln w="25400">
                <a:solidFill>
                  <a:srgbClr val="1F497D"/>
                </a:solidFill>
              </a:ln>
            </c:spPr>
            <c:trendlineType val="linear"/>
            <c:dispRSqr val="1"/>
            <c:dispEq val="0"/>
            <c:trendlineLbl>
              <c:layout>
                <c:manualLayout>
                  <c:x val="3.9248714943269536E-2"/>
                  <c:y val="-1.847093330754283E-2"/>
                </c:manualLayout>
              </c:layout>
              <c:numFmt formatCode="General" sourceLinked="0"/>
              <c:txPr>
                <a:bodyPr/>
                <a:lstStyle/>
                <a:p>
                  <a:pPr>
                    <a:defRPr/>
                  </a:pPr>
                  <a:endParaRPr lang="en-US"/>
                </a:p>
              </c:txPr>
            </c:trendlineLbl>
          </c:trendline>
          <c:cat>
            <c:strRef>
              <c:f>'DATA FILE'!$D$425:$D$432</c:f>
              <c:strCache>
                <c:ptCount val="8"/>
                <c:pt idx="0">
                  <c:v>1940-49</c:v>
                </c:pt>
                <c:pt idx="1">
                  <c:v>1950-59</c:v>
                </c:pt>
                <c:pt idx="2">
                  <c:v>1960-69</c:v>
                </c:pt>
                <c:pt idx="3">
                  <c:v>1970-79</c:v>
                </c:pt>
                <c:pt idx="4">
                  <c:v>1980-89</c:v>
                </c:pt>
                <c:pt idx="5">
                  <c:v>1990-99</c:v>
                </c:pt>
                <c:pt idx="6">
                  <c:v>2000-09</c:v>
                </c:pt>
                <c:pt idx="7">
                  <c:v>2010-19</c:v>
                </c:pt>
              </c:strCache>
            </c:strRef>
          </c:cat>
          <c:val>
            <c:numRef>
              <c:f>'DATA FILE'!$E$425:$E$432</c:f>
              <c:numCache>
                <c:formatCode>General</c:formatCode>
                <c:ptCount val="8"/>
                <c:pt idx="0">
                  <c:v>1</c:v>
                </c:pt>
                <c:pt idx="1">
                  <c:v>0</c:v>
                </c:pt>
                <c:pt idx="2">
                  <c:v>6</c:v>
                </c:pt>
                <c:pt idx="3">
                  <c:v>6</c:v>
                </c:pt>
                <c:pt idx="4">
                  <c:v>6</c:v>
                </c:pt>
                <c:pt idx="5">
                  <c:v>9</c:v>
                </c:pt>
                <c:pt idx="6">
                  <c:v>10</c:v>
                </c:pt>
                <c:pt idx="7">
                  <c:v>10</c:v>
                </c:pt>
              </c:numCache>
            </c:numRef>
          </c:val>
          <c:extLst>
            <c:ext xmlns:c16="http://schemas.microsoft.com/office/drawing/2014/chart" uri="{C3380CC4-5D6E-409C-BE32-E72D297353CC}">
              <c16:uniqueId val="{00000000-9AC1-4802-9DA4-420887A456EB}"/>
            </c:ext>
          </c:extLst>
        </c:ser>
        <c:ser>
          <c:idx val="1"/>
          <c:order val="1"/>
          <c:tx>
            <c:v>Serious Failures</c:v>
          </c:tx>
          <c:spPr>
            <a:solidFill>
              <a:schemeClr val="accent5"/>
            </a:solidFill>
          </c:spPr>
          <c:invertIfNegative val="0"/>
          <c:trendline>
            <c:spPr>
              <a:ln w="25400">
                <a:solidFill>
                  <a:schemeClr val="accent5"/>
                </a:solidFill>
              </a:ln>
            </c:spPr>
            <c:trendlineType val="linear"/>
            <c:dispRSqr val="1"/>
            <c:dispEq val="0"/>
            <c:trendlineLbl>
              <c:layout>
                <c:manualLayout>
                  <c:x val="-3.7220908761223283E-3"/>
                  <c:y val="-1.4901596136153786E-2"/>
                </c:manualLayout>
              </c:layout>
              <c:numFmt formatCode="General" sourceLinked="0"/>
              <c:txPr>
                <a:bodyPr/>
                <a:lstStyle/>
                <a:p>
                  <a:pPr>
                    <a:defRPr/>
                  </a:pPr>
                  <a:endParaRPr lang="en-US"/>
                </a:p>
              </c:txPr>
            </c:trendlineLbl>
          </c:trendline>
          <c:cat>
            <c:strRef>
              <c:f>'DATA FILE'!$D$425:$D$432</c:f>
              <c:strCache>
                <c:ptCount val="8"/>
                <c:pt idx="0">
                  <c:v>1940-49</c:v>
                </c:pt>
                <c:pt idx="1">
                  <c:v>1950-59</c:v>
                </c:pt>
                <c:pt idx="2">
                  <c:v>1960-69</c:v>
                </c:pt>
                <c:pt idx="3">
                  <c:v>1970-79</c:v>
                </c:pt>
                <c:pt idx="4">
                  <c:v>1980-89</c:v>
                </c:pt>
                <c:pt idx="5">
                  <c:v>1990-99</c:v>
                </c:pt>
                <c:pt idx="6">
                  <c:v>2000-09</c:v>
                </c:pt>
                <c:pt idx="7">
                  <c:v>2010-19</c:v>
                </c:pt>
              </c:strCache>
            </c:strRef>
          </c:cat>
          <c:val>
            <c:numRef>
              <c:f>'DATA FILE'!$F$425:$F$432</c:f>
              <c:numCache>
                <c:formatCode>General</c:formatCode>
                <c:ptCount val="8"/>
                <c:pt idx="0">
                  <c:v>1</c:v>
                </c:pt>
                <c:pt idx="1">
                  <c:v>3</c:v>
                </c:pt>
                <c:pt idx="2">
                  <c:v>7</c:v>
                </c:pt>
                <c:pt idx="3">
                  <c:v>10</c:v>
                </c:pt>
                <c:pt idx="4">
                  <c:v>10</c:v>
                </c:pt>
                <c:pt idx="5">
                  <c:v>14</c:v>
                </c:pt>
                <c:pt idx="6">
                  <c:v>11</c:v>
                </c:pt>
                <c:pt idx="7">
                  <c:v>12</c:v>
                </c:pt>
              </c:numCache>
            </c:numRef>
          </c:val>
          <c:extLst>
            <c:ext xmlns:c16="http://schemas.microsoft.com/office/drawing/2014/chart" uri="{C3380CC4-5D6E-409C-BE32-E72D297353CC}">
              <c16:uniqueId val="{00000001-9AC1-4802-9DA4-420887A456EB}"/>
            </c:ext>
          </c:extLst>
        </c:ser>
        <c:ser>
          <c:idx val="2"/>
          <c:order val="2"/>
          <c:tx>
            <c:v>Other Failures</c:v>
          </c:tx>
          <c:spPr>
            <a:solidFill>
              <a:srgbClr val="C5E4ED"/>
            </a:solidFill>
            <a:ln>
              <a:solidFill>
                <a:srgbClr val="C5E4ED"/>
              </a:solidFill>
            </a:ln>
          </c:spPr>
          <c:invertIfNegative val="0"/>
          <c:cat>
            <c:strRef>
              <c:f>'DATA FILE'!$D$425:$D$432</c:f>
              <c:strCache>
                <c:ptCount val="8"/>
                <c:pt idx="0">
                  <c:v>1940-49</c:v>
                </c:pt>
                <c:pt idx="1">
                  <c:v>1950-59</c:v>
                </c:pt>
                <c:pt idx="2">
                  <c:v>1960-69</c:v>
                </c:pt>
                <c:pt idx="3">
                  <c:v>1970-79</c:v>
                </c:pt>
                <c:pt idx="4">
                  <c:v>1980-89</c:v>
                </c:pt>
                <c:pt idx="5">
                  <c:v>1990-99</c:v>
                </c:pt>
                <c:pt idx="6">
                  <c:v>2000-09</c:v>
                </c:pt>
                <c:pt idx="7">
                  <c:v>2010-19</c:v>
                </c:pt>
              </c:strCache>
            </c:strRef>
          </c:cat>
          <c:val>
            <c:numRef>
              <c:f>'DATA FILE'!$G$425:$G$432</c:f>
              <c:numCache>
                <c:formatCode>General</c:formatCode>
                <c:ptCount val="8"/>
                <c:pt idx="0">
                  <c:v>5</c:v>
                </c:pt>
                <c:pt idx="1">
                  <c:v>7</c:v>
                </c:pt>
                <c:pt idx="2">
                  <c:v>41</c:v>
                </c:pt>
                <c:pt idx="3">
                  <c:v>41</c:v>
                </c:pt>
                <c:pt idx="4">
                  <c:v>39</c:v>
                </c:pt>
                <c:pt idx="5">
                  <c:v>27</c:v>
                </c:pt>
                <c:pt idx="6">
                  <c:v>9</c:v>
                </c:pt>
                <c:pt idx="7">
                  <c:v>30</c:v>
                </c:pt>
              </c:numCache>
            </c:numRef>
          </c:val>
          <c:extLst>
            <c:ext xmlns:c16="http://schemas.microsoft.com/office/drawing/2014/chart" uri="{C3380CC4-5D6E-409C-BE32-E72D297353CC}">
              <c16:uniqueId val="{00000002-9AC1-4802-9DA4-420887A456EB}"/>
            </c:ext>
          </c:extLst>
        </c:ser>
        <c:ser>
          <c:idx val="3"/>
          <c:order val="3"/>
          <c:tx>
            <c:v>Other Accidents</c:v>
          </c:tx>
          <c:spPr>
            <a:solidFill>
              <a:srgbClr val="B9FFFF"/>
            </a:solidFill>
            <a:ln>
              <a:solidFill>
                <a:srgbClr val="B9FFFF"/>
              </a:solidFill>
            </a:ln>
          </c:spPr>
          <c:invertIfNegative val="0"/>
          <c:cat>
            <c:strRef>
              <c:f>'DATA FILE'!$D$425:$D$432</c:f>
              <c:strCache>
                <c:ptCount val="8"/>
                <c:pt idx="0">
                  <c:v>1940-49</c:v>
                </c:pt>
                <c:pt idx="1">
                  <c:v>1950-59</c:v>
                </c:pt>
                <c:pt idx="2">
                  <c:v>1960-69</c:v>
                </c:pt>
                <c:pt idx="3">
                  <c:v>1970-79</c:v>
                </c:pt>
                <c:pt idx="4">
                  <c:v>1980-89</c:v>
                </c:pt>
                <c:pt idx="5">
                  <c:v>1990-99</c:v>
                </c:pt>
                <c:pt idx="6">
                  <c:v>2000-09</c:v>
                </c:pt>
                <c:pt idx="7">
                  <c:v>2010-19</c:v>
                </c:pt>
              </c:strCache>
            </c:strRef>
          </c:cat>
          <c:val>
            <c:numRef>
              <c:f>'DATA FILE'!$H$425:$H$432</c:f>
              <c:numCache>
                <c:formatCode>General</c:formatCode>
                <c:ptCount val="8"/>
                <c:pt idx="0">
                  <c:v>1</c:v>
                </c:pt>
                <c:pt idx="1">
                  <c:v>0</c:v>
                </c:pt>
                <c:pt idx="2">
                  <c:v>3</c:v>
                </c:pt>
                <c:pt idx="3">
                  <c:v>4</c:v>
                </c:pt>
                <c:pt idx="4">
                  <c:v>5</c:v>
                </c:pt>
                <c:pt idx="5">
                  <c:v>2</c:v>
                </c:pt>
                <c:pt idx="6">
                  <c:v>5</c:v>
                </c:pt>
                <c:pt idx="7">
                  <c:v>9</c:v>
                </c:pt>
              </c:numCache>
            </c:numRef>
          </c:val>
          <c:extLst>
            <c:ext xmlns:c16="http://schemas.microsoft.com/office/drawing/2014/chart" uri="{C3380CC4-5D6E-409C-BE32-E72D297353CC}">
              <c16:uniqueId val="{00000003-9AC1-4802-9DA4-420887A456EB}"/>
            </c:ext>
          </c:extLst>
        </c:ser>
        <c:dLbls>
          <c:showLegendKey val="0"/>
          <c:showVal val="0"/>
          <c:showCatName val="0"/>
          <c:showSerName val="0"/>
          <c:showPercent val="0"/>
          <c:showBubbleSize val="0"/>
        </c:dLbls>
        <c:gapWidth val="150"/>
        <c:axId val="114997232"/>
        <c:axId val="114997624"/>
      </c:barChart>
      <c:catAx>
        <c:axId val="114997232"/>
        <c:scaling>
          <c:orientation val="minMax"/>
        </c:scaling>
        <c:delete val="0"/>
        <c:axPos val="b"/>
        <c:title>
          <c:tx>
            <c:rich>
              <a:bodyPr/>
              <a:lstStyle/>
              <a:p>
                <a:pPr>
                  <a:defRPr/>
                </a:pPr>
                <a:r>
                  <a:rPr lang="en-US" sz="1600"/>
                  <a:t>Decade</a:t>
                </a:r>
              </a:p>
            </c:rich>
          </c:tx>
          <c:layout>
            <c:manualLayout>
              <c:xMode val="edge"/>
              <c:yMode val="edge"/>
              <c:x val="0.39584323731047294"/>
              <c:y val="0.9231914901035253"/>
            </c:manualLayout>
          </c:layout>
          <c:overlay val="0"/>
        </c:title>
        <c:numFmt formatCode="General" sourceLinked="0"/>
        <c:majorTickMark val="out"/>
        <c:minorTickMark val="none"/>
        <c:tickLblPos val="nextTo"/>
        <c:txPr>
          <a:bodyPr/>
          <a:lstStyle/>
          <a:p>
            <a:pPr>
              <a:defRPr b="1" i="0" baseline="0"/>
            </a:pPr>
            <a:endParaRPr lang="en-US"/>
          </a:p>
        </c:txPr>
        <c:crossAx val="114997624"/>
        <c:crosses val="autoZero"/>
        <c:auto val="1"/>
        <c:lblAlgn val="ctr"/>
        <c:lblOffset val="100"/>
        <c:noMultiLvlLbl val="0"/>
      </c:catAx>
      <c:valAx>
        <c:axId val="114997624"/>
        <c:scaling>
          <c:orientation val="minMax"/>
        </c:scaling>
        <c:delete val="0"/>
        <c:axPos val="l"/>
        <c:majorGridlines/>
        <c:title>
          <c:tx>
            <c:rich>
              <a:bodyPr/>
              <a:lstStyle/>
              <a:p>
                <a:pPr>
                  <a:defRPr/>
                </a:pPr>
                <a:r>
                  <a:rPr lang="en-US" sz="1600"/>
                  <a:t>Number</a:t>
                </a:r>
                <a:r>
                  <a:rPr lang="en-US" sz="1600" baseline="0"/>
                  <a:t> of TSF Failures/Accidents</a:t>
                </a:r>
                <a:endParaRPr lang="en-US" sz="1600"/>
              </a:p>
            </c:rich>
          </c:tx>
          <c:layout>
            <c:manualLayout>
              <c:xMode val="edge"/>
              <c:yMode val="edge"/>
              <c:x val="1.0072058723891868E-2"/>
              <c:y val="0.32612957636821688"/>
            </c:manualLayout>
          </c:layout>
          <c:overlay val="0"/>
        </c:title>
        <c:numFmt formatCode="General" sourceLinked="1"/>
        <c:majorTickMark val="out"/>
        <c:minorTickMark val="none"/>
        <c:tickLblPos val="nextTo"/>
        <c:txPr>
          <a:bodyPr/>
          <a:lstStyle/>
          <a:p>
            <a:pPr>
              <a:defRPr b="1" i="0" baseline="0"/>
            </a:pPr>
            <a:endParaRPr lang="en-US"/>
          </a:p>
        </c:txPr>
        <c:crossAx val="114997232"/>
        <c:crosses val="autoZero"/>
        <c:crossBetween val="between"/>
      </c:valAx>
      <c:spPr>
        <a:noFill/>
      </c:spPr>
    </c:plotArea>
    <c:legend>
      <c:legendPos val="r"/>
      <c:layout>
        <c:manualLayout>
          <c:xMode val="edge"/>
          <c:yMode val="edge"/>
          <c:x val="0.69595922197518167"/>
          <c:y val="0.10142230773242072"/>
          <c:w val="0.30404077802481833"/>
          <c:h val="0.31094526495878344"/>
        </c:manualLayout>
      </c:layout>
      <c:overlay val="1"/>
      <c:txPr>
        <a:bodyPr/>
        <a:lstStyle/>
        <a:p>
          <a:pPr>
            <a:defRPr sz="1400" b="1" i="0" baseline="0">
              <a:solidFill>
                <a:schemeClr val="tx2"/>
              </a:solidFill>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800" b="1" i="0" baseline="0">
                <a:solidFill>
                  <a:srgbClr val="1F497D"/>
                </a:solidFill>
                <a:effectLst/>
              </a:rPr>
              <a:t>Figure 2  Increasing Severity of TSF Failures Globally 1936-2015</a:t>
            </a:r>
            <a:endParaRPr lang="en-US" baseline="0">
              <a:solidFill>
                <a:srgbClr val="1F497D"/>
              </a:solidFill>
              <a:effectLst/>
            </a:endParaRPr>
          </a:p>
        </c:rich>
      </c:tx>
      <c:layout>
        <c:manualLayout>
          <c:xMode val="edge"/>
          <c:yMode val="edge"/>
          <c:x val="9.6815997155021524E-2"/>
          <c:y val="5.005500441657345E-2"/>
        </c:manualLayout>
      </c:layout>
      <c:overlay val="0"/>
    </c:title>
    <c:autoTitleDeleted val="0"/>
    <c:plotArea>
      <c:layout>
        <c:manualLayout>
          <c:layoutTarget val="inner"/>
          <c:xMode val="edge"/>
          <c:yMode val="edge"/>
          <c:x val="7.8605208716084618E-2"/>
          <c:y val="3.2939219635504252E-2"/>
          <c:w val="0.70561601536379581"/>
          <c:h val="0.83793861379943713"/>
        </c:manualLayout>
      </c:layout>
      <c:barChart>
        <c:barDir val="col"/>
        <c:grouping val="clustered"/>
        <c:varyColors val="0"/>
        <c:ser>
          <c:idx val="0"/>
          <c:order val="0"/>
          <c:tx>
            <c:v>Very Serious Failures</c:v>
          </c:tx>
          <c:spPr>
            <a:solidFill>
              <a:srgbClr val="1F497D"/>
            </a:solidFill>
          </c:spPr>
          <c:invertIfNegative val="0"/>
          <c:trendline>
            <c:spPr>
              <a:ln w="25400">
                <a:solidFill>
                  <a:srgbClr val="1F497D"/>
                </a:solidFill>
              </a:ln>
            </c:spPr>
            <c:trendlineType val="linear"/>
            <c:dispRSqr val="1"/>
            <c:dispEq val="0"/>
            <c:trendlineLbl>
              <c:layout>
                <c:manualLayout>
                  <c:x val="3.9248714943269536E-2"/>
                  <c:y val="-1.847093330754283E-2"/>
                </c:manualLayout>
              </c:layout>
              <c:numFmt formatCode="General" sourceLinked="0"/>
              <c:txPr>
                <a:bodyPr/>
                <a:lstStyle/>
                <a:p>
                  <a:pPr>
                    <a:defRPr/>
                  </a:pPr>
                  <a:endParaRPr lang="en-US"/>
                </a:p>
              </c:txPr>
            </c:trendlineLbl>
          </c:trendline>
          <c:cat>
            <c:strRef>
              <c:f>'DATA FILE'!$P$472:$P$479</c:f>
              <c:strCache>
                <c:ptCount val="8"/>
                <c:pt idx="0">
                  <c:v>1936-45</c:v>
                </c:pt>
                <c:pt idx="1">
                  <c:v>1946-55</c:v>
                </c:pt>
                <c:pt idx="2">
                  <c:v>1956-65</c:v>
                </c:pt>
                <c:pt idx="3">
                  <c:v>1966-75</c:v>
                </c:pt>
                <c:pt idx="4">
                  <c:v>1976-85</c:v>
                </c:pt>
                <c:pt idx="5">
                  <c:v>1986-95</c:v>
                </c:pt>
                <c:pt idx="6">
                  <c:v>1996-05</c:v>
                </c:pt>
                <c:pt idx="7">
                  <c:v>2006-15</c:v>
                </c:pt>
              </c:strCache>
            </c:strRef>
          </c:cat>
          <c:val>
            <c:numRef>
              <c:f>'DATA FILE'!$K$472:$K$479</c:f>
              <c:numCache>
                <c:formatCode>General</c:formatCode>
                <c:ptCount val="8"/>
                <c:pt idx="0">
                  <c:v>1</c:v>
                </c:pt>
                <c:pt idx="1">
                  <c:v>1</c:v>
                </c:pt>
                <c:pt idx="2">
                  <c:v>3</c:v>
                </c:pt>
                <c:pt idx="3">
                  <c:v>9</c:v>
                </c:pt>
                <c:pt idx="4">
                  <c:v>5</c:v>
                </c:pt>
                <c:pt idx="5">
                  <c:v>7</c:v>
                </c:pt>
                <c:pt idx="6">
                  <c:v>9</c:v>
                </c:pt>
                <c:pt idx="7">
                  <c:v>9</c:v>
                </c:pt>
              </c:numCache>
            </c:numRef>
          </c:val>
          <c:extLst>
            <c:ext xmlns:c16="http://schemas.microsoft.com/office/drawing/2014/chart" uri="{C3380CC4-5D6E-409C-BE32-E72D297353CC}">
              <c16:uniqueId val="{00000000-5AAD-442D-B17B-BB9710547CE1}"/>
            </c:ext>
          </c:extLst>
        </c:ser>
        <c:ser>
          <c:idx val="1"/>
          <c:order val="1"/>
          <c:tx>
            <c:v>Serious Failures</c:v>
          </c:tx>
          <c:spPr>
            <a:solidFill>
              <a:schemeClr val="accent5"/>
            </a:solidFill>
          </c:spPr>
          <c:invertIfNegative val="0"/>
          <c:trendline>
            <c:spPr>
              <a:ln w="25400">
                <a:solidFill>
                  <a:schemeClr val="accent5"/>
                </a:solidFill>
              </a:ln>
            </c:spPr>
            <c:trendlineType val="linear"/>
            <c:dispRSqr val="1"/>
            <c:dispEq val="0"/>
            <c:trendlineLbl>
              <c:layout>
                <c:manualLayout>
                  <c:x val="-3.7220908761223283E-3"/>
                  <c:y val="-1.4901596136153786E-2"/>
                </c:manualLayout>
              </c:layout>
              <c:numFmt formatCode="General" sourceLinked="0"/>
              <c:txPr>
                <a:bodyPr/>
                <a:lstStyle/>
                <a:p>
                  <a:pPr>
                    <a:defRPr/>
                  </a:pPr>
                  <a:endParaRPr lang="en-US"/>
                </a:p>
              </c:txPr>
            </c:trendlineLbl>
          </c:trendline>
          <c:cat>
            <c:strRef>
              <c:f>'DATA FILE'!$P$472:$P$479</c:f>
              <c:strCache>
                <c:ptCount val="8"/>
                <c:pt idx="0">
                  <c:v>1936-45</c:v>
                </c:pt>
                <c:pt idx="1">
                  <c:v>1946-55</c:v>
                </c:pt>
                <c:pt idx="2">
                  <c:v>1956-65</c:v>
                </c:pt>
                <c:pt idx="3">
                  <c:v>1966-75</c:v>
                </c:pt>
                <c:pt idx="4">
                  <c:v>1976-85</c:v>
                </c:pt>
                <c:pt idx="5">
                  <c:v>1986-95</c:v>
                </c:pt>
                <c:pt idx="6">
                  <c:v>1996-05</c:v>
                </c:pt>
                <c:pt idx="7">
                  <c:v>2006-15</c:v>
                </c:pt>
              </c:strCache>
            </c:strRef>
          </c:cat>
          <c:val>
            <c:numRef>
              <c:f>'DATA FILE'!$L$472:$L$479</c:f>
              <c:numCache>
                <c:formatCode>General</c:formatCode>
                <c:ptCount val="8"/>
                <c:pt idx="0">
                  <c:v>2</c:v>
                </c:pt>
                <c:pt idx="1">
                  <c:v>2</c:v>
                </c:pt>
                <c:pt idx="2">
                  <c:v>7</c:v>
                </c:pt>
                <c:pt idx="3">
                  <c:v>8</c:v>
                </c:pt>
                <c:pt idx="4">
                  <c:v>7</c:v>
                </c:pt>
                <c:pt idx="5">
                  <c:v>14</c:v>
                </c:pt>
                <c:pt idx="6">
                  <c:v>11</c:v>
                </c:pt>
                <c:pt idx="7">
                  <c:v>13</c:v>
                </c:pt>
              </c:numCache>
            </c:numRef>
          </c:val>
          <c:extLst>
            <c:ext xmlns:c16="http://schemas.microsoft.com/office/drawing/2014/chart" uri="{C3380CC4-5D6E-409C-BE32-E72D297353CC}">
              <c16:uniqueId val="{00000001-5AAD-442D-B17B-BB9710547CE1}"/>
            </c:ext>
          </c:extLst>
        </c:ser>
        <c:ser>
          <c:idx val="2"/>
          <c:order val="2"/>
          <c:tx>
            <c:v>Other Failures</c:v>
          </c:tx>
          <c:spPr>
            <a:solidFill>
              <a:srgbClr val="C5E4ED"/>
            </a:solidFill>
            <a:ln>
              <a:solidFill>
                <a:srgbClr val="C5E4ED"/>
              </a:solidFill>
            </a:ln>
          </c:spPr>
          <c:invertIfNegative val="0"/>
          <c:cat>
            <c:strRef>
              <c:f>'DATA FILE'!$P$472:$P$479</c:f>
              <c:strCache>
                <c:ptCount val="8"/>
                <c:pt idx="0">
                  <c:v>1936-45</c:v>
                </c:pt>
                <c:pt idx="1">
                  <c:v>1946-55</c:v>
                </c:pt>
                <c:pt idx="2">
                  <c:v>1956-65</c:v>
                </c:pt>
                <c:pt idx="3">
                  <c:v>1966-75</c:v>
                </c:pt>
                <c:pt idx="4">
                  <c:v>1976-85</c:v>
                </c:pt>
                <c:pt idx="5">
                  <c:v>1986-95</c:v>
                </c:pt>
                <c:pt idx="6">
                  <c:v>1996-05</c:v>
                </c:pt>
                <c:pt idx="7">
                  <c:v>2006-15</c:v>
                </c:pt>
              </c:strCache>
            </c:strRef>
          </c:cat>
          <c:val>
            <c:numRef>
              <c:f>'DATA FILE'!$M$472:$M$479</c:f>
              <c:numCache>
                <c:formatCode>General</c:formatCode>
                <c:ptCount val="8"/>
                <c:pt idx="0">
                  <c:v>6</c:v>
                </c:pt>
                <c:pt idx="1">
                  <c:v>5</c:v>
                </c:pt>
                <c:pt idx="2">
                  <c:v>29</c:v>
                </c:pt>
                <c:pt idx="3">
                  <c:v>39</c:v>
                </c:pt>
                <c:pt idx="4">
                  <c:v>37</c:v>
                </c:pt>
                <c:pt idx="5">
                  <c:v>35</c:v>
                </c:pt>
                <c:pt idx="6">
                  <c:v>16</c:v>
                </c:pt>
                <c:pt idx="7">
                  <c:v>17</c:v>
                </c:pt>
              </c:numCache>
            </c:numRef>
          </c:val>
          <c:extLst>
            <c:ext xmlns:c16="http://schemas.microsoft.com/office/drawing/2014/chart" uri="{C3380CC4-5D6E-409C-BE32-E72D297353CC}">
              <c16:uniqueId val="{00000002-5AAD-442D-B17B-BB9710547CE1}"/>
            </c:ext>
          </c:extLst>
        </c:ser>
        <c:ser>
          <c:idx val="3"/>
          <c:order val="3"/>
          <c:tx>
            <c:v>Other Accidents</c:v>
          </c:tx>
          <c:spPr>
            <a:solidFill>
              <a:srgbClr val="B9FFFF"/>
            </a:solidFill>
            <a:ln>
              <a:solidFill>
                <a:srgbClr val="B9FFFF"/>
              </a:solidFill>
            </a:ln>
          </c:spPr>
          <c:invertIfNegative val="0"/>
          <c:cat>
            <c:strRef>
              <c:f>'DATA FILE'!$P$472:$P$479</c:f>
              <c:strCache>
                <c:ptCount val="8"/>
                <c:pt idx="0">
                  <c:v>1936-45</c:v>
                </c:pt>
                <c:pt idx="1">
                  <c:v>1946-55</c:v>
                </c:pt>
                <c:pt idx="2">
                  <c:v>1956-65</c:v>
                </c:pt>
                <c:pt idx="3">
                  <c:v>1966-75</c:v>
                </c:pt>
                <c:pt idx="4">
                  <c:v>1976-85</c:v>
                </c:pt>
                <c:pt idx="5">
                  <c:v>1986-95</c:v>
                </c:pt>
                <c:pt idx="6">
                  <c:v>1996-05</c:v>
                </c:pt>
                <c:pt idx="7">
                  <c:v>2006-15</c:v>
                </c:pt>
              </c:strCache>
            </c:strRef>
          </c:cat>
          <c:val>
            <c:numRef>
              <c:f>'DATA FILE'!$N$472:$N$479</c:f>
              <c:numCache>
                <c:formatCode>General</c:formatCode>
                <c:ptCount val="8"/>
                <c:pt idx="0">
                  <c:v>1</c:v>
                </c:pt>
                <c:pt idx="1">
                  <c:v>0</c:v>
                </c:pt>
                <c:pt idx="2">
                  <c:v>0</c:v>
                </c:pt>
                <c:pt idx="3">
                  <c:v>6</c:v>
                </c:pt>
                <c:pt idx="4">
                  <c:v>4</c:v>
                </c:pt>
                <c:pt idx="5">
                  <c:v>4</c:v>
                </c:pt>
                <c:pt idx="6">
                  <c:v>4</c:v>
                </c:pt>
                <c:pt idx="7">
                  <c:v>5</c:v>
                </c:pt>
              </c:numCache>
            </c:numRef>
          </c:val>
          <c:extLst>
            <c:ext xmlns:c16="http://schemas.microsoft.com/office/drawing/2014/chart" uri="{C3380CC4-5D6E-409C-BE32-E72D297353CC}">
              <c16:uniqueId val="{00000003-5AAD-442D-B17B-BB9710547CE1}"/>
            </c:ext>
          </c:extLst>
        </c:ser>
        <c:dLbls>
          <c:showLegendKey val="0"/>
          <c:showVal val="0"/>
          <c:showCatName val="0"/>
          <c:showSerName val="0"/>
          <c:showPercent val="0"/>
          <c:showBubbleSize val="0"/>
        </c:dLbls>
        <c:gapWidth val="150"/>
        <c:axId val="114997232"/>
        <c:axId val="114997624"/>
      </c:barChart>
      <c:catAx>
        <c:axId val="114997232"/>
        <c:scaling>
          <c:orientation val="minMax"/>
        </c:scaling>
        <c:delete val="0"/>
        <c:axPos val="b"/>
        <c:title>
          <c:tx>
            <c:rich>
              <a:bodyPr/>
              <a:lstStyle/>
              <a:p>
                <a:pPr>
                  <a:defRPr/>
                </a:pPr>
                <a:r>
                  <a:rPr lang="en-US" sz="1600"/>
                  <a:t>Decade</a:t>
                </a:r>
              </a:p>
            </c:rich>
          </c:tx>
          <c:layout>
            <c:manualLayout>
              <c:xMode val="edge"/>
              <c:yMode val="edge"/>
              <c:x val="0.39584323731047294"/>
              <c:y val="0.9231914901035253"/>
            </c:manualLayout>
          </c:layout>
          <c:overlay val="0"/>
        </c:title>
        <c:numFmt formatCode="General" sourceLinked="0"/>
        <c:majorTickMark val="out"/>
        <c:minorTickMark val="none"/>
        <c:tickLblPos val="nextTo"/>
        <c:txPr>
          <a:bodyPr/>
          <a:lstStyle/>
          <a:p>
            <a:pPr>
              <a:defRPr b="1" i="0" baseline="0"/>
            </a:pPr>
            <a:endParaRPr lang="en-US"/>
          </a:p>
        </c:txPr>
        <c:crossAx val="114997624"/>
        <c:crosses val="autoZero"/>
        <c:auto val="1"/>
        <c:lblAlgn val="ctr"/>
        <c:lblOffset val="100"/>
        <c:noMultiLvlLbl val="0"/>
      </c:catAx>
      <c:valAx>
        <c:axId val="114997624"/>
        <c:scaling>
          <c:orientation val="minMax"/>
        </c:scaling>
        <c:delete val="0"/>
        <c:axPos val="l"/>
        <c:majorGridlines/>
        <c:title>
          <c:tx>
            <c:rich>
              <a:bodyPr/>
              <a:lstStyle/>
              <a:p>
                <a:pPr>
                  <a:defRPr/>
                </a:pPr>
                <a:r>
                  <a:rPr lang="en-US" sz="1600"/>
                  <a:t>Number</a:t>
                </a:r>
                <a:r>
                  <a:rPr lang="en-US" sz="1600" baseline="0"/>
                  <a:t> of TSF Failures/Accidents</a:t>
                </a:r>
                <a:endParaRPr lang="en-US" sz="1600"/>
              </a:p>
            </c:rich>
          </c:tx>
          <c:layout>
            <c:manualLayout>
              <c:xMode val="edge"/>
              <c:yMode val="edge"/>
              <c:x val="1.0072058723891868E-2"/>
              <c:y val="0.32612957636821688"/>
            </c:manualLayout>
          </c:layout>
          <c:overlay val="0"/>
        </c:title>
        <c:numFmt formatCode="General" sourceLinked="1"/>
        <c:majorTickMark val="out"/>
        <c:minorTickMark val="none"/>
        <c:tickLblPos val="nextTo"/>
        <c:txPr>
          <a:bodyPr/>
          <a:lstStyle/>
          <a:p>
            <a:pPr>
              <a:defRPr b="1" i="0" baseline="0"/>
            </a:pPr>
            <a:endParaRPr lang="en-US"/>
          </a:p>
        </c:txPr>
        <c:crossAx val="114997232"/>
        <c:crosses val="autoZero"/>
        <c:crossBetween val="between"/>
      </c:valAx>
      <c:spPr>
        <a:noFill/>
      </c:spPr>
    </c:plotArea>
    <c:legend>
      <c:legendPos val="r"/>
      <c:layout>
        <c:manualLayout>
          <c:xMode val="edge"/>
          <c:yMode val="edge"/>
          <c:x val="0.69595922197518167"/>
          <c:y val="0.20730786431320511"/>
          <c:w val="0.30404077802481833"/>
          <c:h val="0.31094526495878344"/>
        </c:manualLayout>
      </c:layout>
      <c:overlay val="1"/>
      <c:txPr>
        <a:bodyPr/>
        <a:lstStyle/>
        <a:p>
          <a:pPr>
            <a:defRPr sz="1400" b="1" i="0" baseline="0">
              <a:solidFill>
                <a:schemeClr val="tx2"/>
              </a:solidFill>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gif"/><Relationship Id="rId1" Type="http://schemas.openxmlformats.org/officeDocument/2006/relationships/hyperlink" Target="http://www.zcmc.am/" TargetMode="Externa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4761</xdr:colOff>
      <xdr:row>366</xdr:row>
      <xdr:rowOff>28574</xdr:rowOff>
    </xdr:from>
    <xdr:to>
      <xdr:col>1</xdr:col>
      <xdr:colOff>4114800</xdr:colOff>
      <xdr:row>477</xdr:row>
      <xdr:rowOff>95249</xdr:rowOff>
    </xdr:to>
    <xdr:sp macro="" textlink="">
      <xdr:nvSpPr>
        <xdr:cNvPr id="2" name="TextBox 1"/>
        <xdr:cNvSpPr txBox="1"/>
      </xdr:nvSpPr>
      <xdr:spPr>
        <a:xfrm>
          <a:off x="4761" y="119228234"/>
          <a:ext cx="5260659" cy="22659975"/>
        </a:xfrm>
        <a:prstGeom prst="rect">
          <a:avLst/>
        </a:prstGeom>
        <a:solidFill>
          <a:schemeClr val="accent5">
            <a:lumMod val="20000"/>
            <a:lumOff val="80000"/>
          </a:schemeClr>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SOURCES: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1"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AGU Blogosphere. American Geophysical Union, http://blogs.agu.org/landslideblog</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Beavers 2013. An Overview of Phosphate Mining and Reclamation in Florida, Casey Beavers, University of Florida thesis, April 2013</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Blight &amp; Fourie 2004. A Review of Catastrophic Flow Failures of Deposits of Mine Waste and Municipal Refuse, Proceedings International Workshop, G.E. Blight &amp; A.B. Fourie, "Occurrence and Mechanisms of Flow-like Landslides in Natural Slopes and Earthfills," Sorrento, 19-36, Picarello (ed), Patron, Bologna, 2004</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CDA 2017. Advancing the State of Practice for Tailings Dam Breach Assessment Using Empirical Correlations, Andy Small, Michael James, Mohammad Al-Mamun, CDA 2017 Annual Conference, Kelowna, BC, Canada, October 16-18, 2017</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Duque 2011. Reconstitution of the failure of the Fonte Santa mine tailings dam. Modelling of the dam breaching process. Marta AC Duque, New University of Lisbon, Master of Civil Engineering Structures and Geotechnics thesis, July 2011 https://run.unl.pt/handle/10362/6889</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EPA 1997.  Damage Cases and Environmental Releases from Mines and Mineral Processing Sites, USEPA Office of Solid Waste, 1997</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EPA 1998.  Costs of Remediation at Mine Sites, USEPA Office of Solid Waste, 1998</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Fernández-Naranjo 2017. Analysis of Tailings Dam Failure Based on Historical Documents: The Case Study of “La Luciana”, Spain, F.J. Fernández-Naranjo, V. Rodríguez, R. Rodríguez, M.E. Alberruche, J.C. Arranz, R. Sarro, R.M. Mateos, G. Herrera, L. Vadillo, JTC1 Workshop on Advances in Landslide Understanding, May 24 – 26, 2017, Barcelona , Spain</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Franca et al 2007. The failure of the Fonte Santa mine tailing dam (Northeast Portugal), Mário J. Franca, Luis Gézero &amp; Rui M.L. Ferreira, (Instituto Superior Técnico, Av. Rovisco Pais, 1049-001 Lisbon, Portugal), Sílvia Amaral (Laboratório Nacional de Engenharia Civil, Av. do Brasil, 101, 1700-066 Lisbon, Portugal), Hugo D.B. Montenegro (Instituto Superior Técnico, Av. Rovisco Pais, 1049-001 Lisbon, Portugal), 16Jul08, http://repositorio.lnec.pt:8080/bitstream/123456789/1002793/1/Franca_et_al._5thIAHR2007.pdf</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Garino et al 2016. Caracterización geotécnica de residuos mineros (Geotechnical characterization of mining waste), L. Garino, L. Oldecop y G. Rodari, Congresso Argentino de mechanica de suelos ingenieria e ingerieria geotecnica (Argentine congress of soil mechanics, engineering and geotechnical engineering), Santa Fe, Argentina, 2016</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Gill 2011. Accidentes Y Fallas En Presas De Relave, Arnaldo Carrillo Gil, Profesor Emérito, Universidad Nacional de Ingeniería, 2May11 [Accidents and Failures in Dams of Tailings, Arnaldo Carrillo Gil, Professor Emeritus, National University of Engineering] http://www.acingenieros.com/descargas/pdfs/Articulo_03_Parte_03.pdf </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ICOLD-UNEP 2001.  International Committee on Large Dams, Bulletin 121 “Tailings Dams Risks of Dangerous Occurrences Lessons Learned From Practical Experiences,” 2001.</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Ishihara 1984.  Post-Earthquake Failure of a Tailings Dam Due to Liquefaction of Pond Deposit, Kenji Ishihara, First International Conference on Case Histories in Geotechnical Engineering, 1984</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“World_TSF.csv”, Paulina Concha Larrauri, Columbia Water Center, http://water.columbia.edu/, pc2521@columbia.edu</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“World_TSF.csv”, Paulina Concha Larrauri, Columbia Water Center, http://water.columbia.edu/, pc2521@columbia.edu</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Larrauri 2020.  “World_TSF.csv”, Paulina Concha Larrauri, Columbia Water Center, http://water.columbia.edu/, pc2521@columbia.edu</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Larrauri &amp; Lall 2018. Tailings Dams Failures: Updated Statistical Model for Discharge Volume and Runout, Paulina Concha Larrauri, and Upmanu Lall, Environments 2018, 5, 28; doi:10.3390</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Macias et al, 2015.  The 27 May 1937 catastrophic flow failure of gold tailings at Tlalpujahua, Michoacán, Mexico, J. L. Macías, P. Corona-Chávez, J. M. Sanchéz-Núñez, M. Martínez-Medina, V. H. Garduño-Monroy, L. Capra, F. García-Tenorio, and G. Cisneros-Máximo, Nat. Hazards Earth Syst. Sci., 15, 1069–1085, 2015, www.nat-hazards-earth-syst-sci.net/15/1069/2015/</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Martín-Crespo et al 2017. Geoenvironmental characterization of unstable abandoned mine tailings combining geophysical and geochemical methods (Cartagena-La Union district, Spain), Tomás Martín-Crespo, David Gómez-Ortiz, Silvia Martín-Velázquez, Pedro Martínez-Pagán, Cristina De Ignacio, Javier Lillo, Ángel Faz, Engineering Geology, Accepted 22Nov17</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McLemore et al 2014. Sampling and Monitoring for the Mine Life Cycle edited by McLemore, Virginia T., Smith, Kathleen S., Russell, Carol C. Russell, SME, 2014</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a:solidFill>
                <a:schemeClr val="dk1"/>
              </a:solidFill>
              <a:effectLst/>
              <a:latin typeface="+mn-lt"/>
              <a:ea typeface="+mn-ea"/>
              <a:cs typeface="+mn-cs"/>
            </a:rPr>
            <a:t>Oldecop &amp; Rodríguez 2007.  "Liquifaction of Mine Tailings: Environmental Risk", Luciano Oldecop and Roberto Rodríguez, Conference Paper, DOI: 10.13140/RG.2.1.1795.2409,</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July 2007</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Pacheco 2018. Roberto Lorenzo Rodríguez Pacheco, Geological Survey of Spain, Madrid, personal communication, Nov18.</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Piplinks 2015. “Chronology of Tailings Dam Failures In The Philippines (1982-2007),” accessed January 2015 at http://www.piplinks.org</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Quelopana, 2019.  Released Volume Estimation for Dam Break Analysis, Hugo Quelopana, Tailings 2019, 6th International Seminar on Tailings Management</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Repetto 2004. “Silence is Golden, Leaden and Copper Disclosure of Material Environmental Information in the Hardrock Mining Industry” Repetto, Robert, Yale School Of Forestry &amp; Environmental Studies, July 2004 accessed November 2014 at http://environment.research.yale.edu/documents/downloads/o-u/repetto_report_execsum.pdf</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Rico et al 2007. “Floods From Tailings Dam Failures” Rico, M., Benito, G., Díez-Herrero, A, Geological Hazards Unit, Spanish Geological Survey (IGME), Madrid, Spain,  October 2, 2007, http://digital.csic.es/bitstream/10261/12706/3/MayteRico_10.pdf</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RISKOPE. https://www.riskope.com/2019/10/08/tailings-dam-failure-and-risk-confusion/</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Rodríguez et al. 2011. Geological and geotechnical characteristics of the flotation muds of the Sierra Minera de Cartagena-La Unión (SE Spain). Bulletin Geological and Mining, 122 (2): 127-144, ISSN: 0366-0176</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Rudolph &amp; Coldewey 2008. Implications of Earthquakes on the Stability of Tailings Dams, Tobias Rudolph, Wilhelm G. Coldewey, Institute for Geology-Palaeontology, University of Münster, 14May08</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SAMARCO 2017. Biennial Report 2015-2016, SAMARCO, accessed 3Nov17, at: http//www.samarco.com/en/relatorios/  </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Tailings.info.  Tailings Related Accidents - Failures, Breaches and Mudflows, </a:t>
          </a:r>
          <a:r>
            <a:rPr kumimoji="0" lang="en-US" sz="1100" b="0" i="0" u="none" strike="noStrike" kern="0" cap="none" spc="0" normalizeH="0" baseline="0" noProof="0">
              <a:ln>
                <a:noFill/>
              </a:ln>
              <a:solidFill>
                <a:srgbClr val="0563C1"/>
              </a:solidFill>
              <a:effectLst/>
              <a:uLnTx/>
              <a:uFillTx/>
              <a:latin typeface="+mn-lt"/>
              <a:ea typeface="Times New Roman" panose="02020603050405020304" pitchFamily="18" charset="0"/>
              <a:cs typeface="Times New Roman" panose="02020603050405020304" pitchFamily="18" charset="0"/>
              <a:hlinkClick xmlns:r="http://schemas.openxmlformats.org/officeDocument/2006/relationships" r:id=""/>
            </a:rPr>
            <a:t>http://www.tailings.info/knowledge/accidents.htm</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UN DESA 2007. “Case Study of the Impact of Mining &amp; Dams on the Environment and Indigenous Peoples in Benguet, Cordillera, Philippines,” </a:t>
          </a:r>
          <a:r>
            <a:rPr kumimoji="0" lang="en-US" sz="1100" b="0" i="0" u="none" strike="noStrike" kern="0" cap="none" spc="0" normalizeH="0" baseline="0" noProof="0">
              <a:ln>
                <a:noFill/>
              </a:ln>
              <a:solidFill>
                <a:prstClr val="black"/>
              </a:solidFill>
              <a:effectLst/>
              <a:uLnTx/>
              <a:uFillTx/>
              <a:latin typeface="+mn-lt"/>
              <a:ea typeface="+mn-ea"/>
              <a:cs typeface="+mn-cs"/>
            </a:rPr>
            <a:t>United Nations, Department of Economic &amp; Social Affairs, International Expert Group Meeting on Indigenous Peoples And Protection of the Environment, </a:t>
          </a: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Aug 27-29, 2007  </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Vanden Berghe et al 2009. Importance of Shear Stress Anisotropy and bottom drainage on Tailings Dam Stability: a Case History, Jean-François Vanden Berghe, Jean-Christophe Ballard, Richard A. Jewell, Marc Pirson, Uwe Reh, Proceedings of the 17th International Conference on Soil Mechanics and Geotechnical Engineering, M. Hamza et al. (Eds.), 2009 IOS Press</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mn-ea"/>
              <a:cs typeface="+mn-cs"/>
            </a:rPr>
            <a:t>Villavicencio et al 2014. </a:t>
          </a: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"Failures of sand tailings dams in a highly seismic country," </a:t>
          </a:r>
          <a:r>
            <a:rPr kumimoji="0" lang="en-US" sz="1100" b="0" i="0" u="none" strike="noStrike" kern="0" cap="none" spc="0" normalizeH="0" baseline="0" noProof="0">
              <a:ln>
                <a:noFill/>
              </a:ln>
              <a:solidFill>
                <a:prstClr val="black"/>
              </a:solidFill>
              <a:effectLst/>
              <a:uLnTx/>
              <a:uFillTx/>
              <a:latin typeface="+mn-lt"/>
              <a:ea typeface="+mn-ea"/>
              <a:cs typeface="+mn-cs"/>
            </a:rPr>
            <a:t>Villavicencio, Gabriel, Raul Espinace, Juan Palma, Andy Fourie, and Pamela Valenzuela, </a:t>
          </a: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Can. Geotech. J. 51: 449–464 (2014) </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Wei et al 2012. “Design Construction and Management of Tailings Storage Facilities For Surface Disposal In China: Case Studies of Failures” Wei, Zuoan, Yin, Guangszhi, Wang J.G, Ling, Wan, Guangzhi, Li, Waste Management An Research Vol 31 p 106-112 Sage Publications October 11,2012 http://wmr.sagepub.com/content/31/1/106.full.pdf+html</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WISE.  World Information Service on Energy Uranium Project (http://www.wise-uranium.org/mdaf.html) </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Wood 2012. Disasters and Minewater, Good Practice and Prevention, Harvey Wood, IWA Publishing, London, 2012, ISBN 9781780400068</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xdr:txBody>
    </xdr:sp>
    <xdr:clientData/>
  </xdr:twoCellAnchor>
  <xdr:twoCellAnchor>
    <xdr:from>
      <xdr:col>3</xdr:col>
      <xdr:colOff>400049</xdr:colOff>
      <xdr:row>379</xdr:row>
      <xdr:rowOff>45243</xdr:rowOff>
    </xdr:from>
    <xdr:to>
      <xdr:col>11</xdr:col>
      <xdr:colOff>1</xdr:colOff>
      <xdr:row>389</xdr:row>
      <xdr:rowOff>130968</xdr:rowOff>
    </xdr:to>
    <xdr:sp macro="" textlink="">
      <xdr:nvSpPr>
        <xdr:cNvPr id="3" name="TextBox 2"/>
        <xdr:cNvSpPr txBox="1"/>
      </xdr:nvSpPr>
      <xdr:spPr>
        <a:xfrm>
          <a:off x="6557009" y="122071923"/>
          <a:ext cx="5947412" cy="19907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GENERAL NOTE</a:t>
          </a:r>
        </a:p>
        <a:p>
          <a:pPr algn="l"/>
          <a:r>
            <a:rPr lang="en-US" sz="1100" b="0"/>
            <a:t>We found small variations source to source on total release, run out, deaths and other details, but we found no ambiguities or inconsistencies that precluded a clear classification as "Serious" or "Very Serious".</a:t>
          </a:r>
        </a:p>
        <a:p>
          <a:pPr algn="l"/>
          <a:endParaRPr lang="en-US" sz="1100" b="0"/>
        </a:p>
        <a:p>
          <a:pPr algn="l"/>
          <a:r>
            <a:rPr lang="en-US" sz="1100" b="0"/>
            <a:t>Overall we found much more detailed accounts of "consequence" in local compilations or regional or national studies.  WISE &amp; ICOLD occasionally included details on consequence, or linked to sources detailing consequence.  Our bibliography includes a more extensive list of materials related to the consequence of TSF failure</a:t>
          </a:r>
          <a:r>
            <a:rPr lang="en-US" sz="1100" b="1"/>
            <a:t>s </a:t>
          </a:r>
        </a:p>
      </xdr:txBody>
    </xdr:sp>
    <xdr:clientData/>
  </xdr:twoCellAnchor>
  <xdr:oneCellAnchor>
    <xdr:from>
      <xdr:col>8</xdr:col>
      <xdr:colOff>0</xdr:colOff>
      <xdr:row>463</xdr:row>
      <xdr:rowOff>0</xdr:rowOff>
    </xdr:from>
    <xdr:ext cx="184731" cy="264560"/>
    <xdr:sp macro="" textlink="">
      <xdr:nvSpPr>
        <xdr:cNvPr id="4" name="TextBox 3"/>
        <xdr:cNvSpPr txBox="1"/>
      </xdr:nvSpPr>
      <xdr:spPr>
        <a:xfrm>
          <a:off x="10180320" y="138889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16</xdr:col>
      <xdr:colOff>478971</xdr:colOff>
      <xdr:row>391</xdr:row>
      <xdr:rowOff>164648</xdr:rowOff>
    </xdr:from>
    <xdr:to>
      <xdr:col>17</xdr:col>
      <xdr:colOff>462984</xdr:colOff>
      <xdr:row>414</xdr:row>
      <xdr:rowOff>79603</xdr:rowOff>
    </xdr:to>
    <xdr:sp macro="" textlink="">
      <xdr:nvSpPr>
        <xdr:cNvPr id="5" name="TextBox 4"/>
        <xdr:cNvSpPr txBox="1"/>
      </xdr:nvSpPr>
      <xdr:spPr>
        <a:xfrm>
          <a:off x="17037231" y="124477328"/>
          <a:ext cx="2475753" cy="4624115"/>
        </a:xfrm>
        <a:prstGeom prst="rect">
          <a:avLst/>
        </a:prstGeom>
        <a:solidFill>
          <a:schemeClr val="accent5">
            <a:lumMod val="20000"/>
            <a:lumOff val="80000"/>
          </a:schemeClr>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COLORS: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1" i="0" u="none" strike="noStrike" kern="0" cap="none" spc="0" normalizeH="0" baseline="0" noProof="0">
            <a:ln>
              <a:noFill/>
            </a:ln>
            <a:solidFill>
              <a:prstClr val="black"/>
            </a:solidFill>
            <a:effectLst/>
            <a:uLnTx/>
            <a:uFillTx/>
            <a:latin typeface="+mn-lt"/>
            <a:ea typeface="+mn-ea"/>
            <a:cs typeface="+mn-cs"/>
          </a:endParaRPr>
        </a:p>
        <a:p>
          <a:pPr marL="342900" marR="0" lvl="0" indent="-342900">
            <a:spcBef>
              <a:spcPts val="0"/>
            </a:spcBef>
            <a:spcAft>
              <a:spcPts val="0"/>
            </a:spcAft>
            <a:buFont typeface="+mj-lt"/>
            <a:buAutoNum type="arabicParenR"/>
          </a:pPr>
          <a:r>
            <a:rPr lang="en-US" sz="1100">
              <a:effectLst/>
              <a:latin typeface="Times New Roman" panose="02020603050405020304" pitchFamily="18" charset="0"/>
              <a:ea typeface="Times New Roman" panose="02020603050405020304" pitchFamily="18" charset="0"/>
              <a:cs typeface="Arial" panose="020B0604020202020204" pitchFamily="34" charset="0"/>
            </a:rPr>
            <a:t>VERY SERIOUS.  </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Red	32</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Green	55</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Blue	100</a:t>
          </a:r>
        </a:p>
        <a:p>
          <a:pPr marL="0" marR="0">
            <a:spcBef>
              <a:spcPts val="0"/>
            </a:spcBef>
            <a:spcAft>
              <a:spcPts val="0"/>
            </a:spcAft>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 </a:t>
          </a:r>
        </a:p>
        <a:p>
          <a:pPr marL="342900" marR="0" lvl="0" indent="-342900">
            <a:spcBef>
              <a:spcPts val="0"/>
            </a:spcBef>
            <a:spcAft>
              <a:spcPts val="0"/>
            </a:spcAft>
            <a:buFont typeface="+mj-lt"/>
            <a:buAutoNum type="arabicParenR" startAt="2"/>
          </a:pPr>
          <a:r>
            <a:rPr lang="en-US" sz="1100">
              <a:effectLst/>
              <a:latin typeface="Times New Roman" panose="02020603050405020304" pitchFamily="18" charset="0"/>
              <a:ea typeface="Times New Roman" panose="02020603050405020304" pitchFamily="18" charset="0"/>
              <a:cs typeface="Arial" panose="020B0604020202020204" pitchFamily="34" charset="0"/>
            </a:rPr>
            <a:t>SERIOUS  </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Red	68</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Green	114</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Blue	196</a:t>
          </a:r>
        </a:p>
        <a:p>
          <a:pPr marL="0" marR="0">
            <a:spcBef>
              <a:spcPts val="0"/>
            </a:spcBef>
            <a:spcAft>
              <a:spcPts val="0"/>
            </a:spcAft>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 </a:t>
          </a:r>
        </a:p>
        <a:p>
          <a:pPr marL="342900" marR="0" lvl="0" indent="-342900">
            <a:spcBef>
              <a:spcPts val="0"/>
            </a:spcBef>
            <a:spcAft>
              <a:spcPts val="0"/>
            </a:spcAft>
            <a:buFont typeface="+mj-lt"/>
            <a:buAutoNum type="arabicParenR" startAt="3"/>
          </a:pPr>
          <a:r>
            <a:rPr lang="en-US" sz="1100">
              <a:effectLst/>
              <a:latin typeface="Times New Roman" panose="02020603050405020304" pitchFamily="18" charset="0"/>
              <a:ea typeface="Times New Roman" panose="02020603050405020304" pitchFamily="18" charset="0"/>
              <a:cs typeface="Arial" panose="020B0604020202020204" pitchFamily="34" charset="0"/>
            </a:rPr>
            <a:t>OTHER FAILURE  </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Red	197</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Green	228</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Blue	237</a:t>
          </a:r>
        </a:p>
        <a:p>
          <a:pPr marL="0" marR="0">
            <a:spcBef>
              <a:spcPts val="0"/>
            </a:spcBef>
            <a:spcAft>
              <a:spcPts val="0"/>
            </a:spcAft>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 </a:t>
          </a:r>
        </a:p>
        <a:p>
          <a:pPr marL="342900" marR="0" lvl="0" indent="-342900">
            <a:spcBef>
              <a:spcPts val="0"/>
            </a:spcBef>
            <a:spcAft>
              <a:spcPts val="0"/>
            </a:spcAft>
            <a:buFont typeface="+mj-lt"/>
            <a:buAutoNum type="arabicParenR" startAt="4"/>
          </a:pPr>
          <a:r>
            <a:rPr lang="en-US" sz="1100">
              <a:effectLst/>
              <a:latin typeface="Times New Roman" panose="02020603050405020304" pitchFamily="18" charset="0"/>
              <a:ea typeface="Times New Roman" panose="02020603050405020304" pitchFamily="18" charset="0"/>
              <a:cs typeface="Arial" panose="020B0604020202020204" pitchFamily="34" charset="0"/>
            </a:rPr>
            <a:t>OTHER ACCIDENT   </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Red	185</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Green	255</a:t>
          </a:r>
        </a:p>
        <a:p>
          <a:pPr marL="342900" marR="0" lvl="0" indent="-342900">
            <a:spcBef>
              <a:spcPts val="0"/>
            </a:spcBef>
            <a:spcAft>
              <a:spcPts val="0"/>
            </a:spcAft>
            <a:buFont typeface="+mj-lt"/>
            <a:buAutoNum type="alphaLcParenBoth"/>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Blue	255</a:t>
          </a:r>
        </a:p>
        <a:p>
          <a:pPr marL="0" marR="0">
            <a:spcBef>
              <a:spcPts val="0"/>
            </a:spcBef>
            <a:spcAft>
              <a:spcPts val="0"/>
            </a:spcAft>
            <a:tabLst>
              <a:tab pos="914400" algn="l"/>
            </a:tabLst>
          </a:pPr>
          <a:r>
            <a:rPr lang="en-US" sz="1100">
              <a:effectLst/>
              <a:latin typeface="Times New Roman" panose="02020603050405020304" pitchFamily="18" charset="0"/>
              <a:ea typeface="Times New Roman" panose="02020603050405020304" pitchFamily="18" charset="0"/>
              <a:cs typeface="Arial" panose="020B0604020202020204" pitchFamily="34" charset="0"/>
            </a:rPr>
            <a:t> </a:t>
          </a:r>
        </a:p>
        <a:p>
          <a:pPr marL="342900" marR="0" lvl="0" indent="-342900">
            <a:spcBef>
              <a:spcPts val="0"/>
            </a:spcBef>
            <a:spcAft>
              <a:spcPts val="0"/>
            </a:spcAft>
            <a:buFont typeface="+mj-lt"/>
            <a:buAutoNum type="arabicParenR" startAt="5"/>
          </a:pPr>
          <a:r>
            <a:rPr lang="en-US" sz="1100">
              <a:effectLst/>
              <a:latin typeface="Times New Roman" panose="02020603050405020304" pitchFamily="18" charset="0"/>
              <a:ea typeface="Times New Roman" panose="02020603050405020304" pitchFamily="18" charset="0"/>
              <a:cs typeface="Arial" panose="020B0604020202020204" pitchFamily="34" charset="0"/>
            </a:rPr>
            <a:t>NON-DAM FAILURE  </a:t>
          </a:r>
        </a:p>
        <a:p>
          <a:r>
            <a:rPr lang="en-US" sz="1100">
              <a:effectLst/>
              <a:latin typeface="Times New Roman" panose="02020603050405020304" pitchFamily="18" charset="0"/>
              <a:ea typeface="Times New Roman" panose="02020603050405020304" pitchFamily="18" charset="0"/>
              <a:cs typeface="Arial" panose="020B0604020202020204" pitchFamily="34" charset="0"/>
            </a:rPr>
            <a:t>White</a:t>
          </a:r>
          <a:endParaRPr lang="en-US" sz="900" b="0"/>
        </a:p>
      </xdr:txBody>
    </xdr:sp>
    <xdr:clientData/>
  </xdr:twoCellAnchor>
  <xdr:oneCellAnchor>
    <xdr:from>
      <xdr:col>8</xdr:col>
      <xdr:colOff>0</xdr:colOff>
      <xdr:row>463</xdr:row>
      <xdr:rowOff>0</xdr:rowOff>
    </xdr:from>
    <xdr:ext cx="184731" cy="264560"/>
    <xdr:sp macro="" textlink="">
      <xdr:nvSpPr>
        <xdr:cNvPr id="6" name="TextBox 5"/>
        <xdr:cNvSpPr txBox="1"/>
      </xdr:nvSpPr>
      <xdr:spPr>
        <a:xfrm>
          <a:off x="10180320" y="138889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1</xdr:col>
      <xdr:colOff>0</xdr:colOff>
      <xdr:row>41</xdr:row>
      <xdr:rowOff>0</xdr:rowOff>
    </xdr:from>
    <xdr:to>
      <xdr:col>1</xdr:col>
      <xdr:colOff>95250</xdr:colOff>
      <xdr:row>41</xdr:row>
      <xdr:rowOff>66675</xdr:rowOff>
    </xdr:to>
    <xdr:pic>
      <xdr:nvPicPr>
        <xdr:cNvPr id="7" name="Picture 1" descr="external lin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50620" y="16474440"/>
          <a:ext cx="95250" cy="66675"/>
        </a:xfrm>
        <a:prstGeom prst="rect">
          <a:avLst/>
        </a:prstGeom>
        <a:noFill/>
      </xdr:spPr>
    </xdr:pic>
    <xdr:clientData/>
  </xdr:twoCellAnchor>
  <xdr:oneCellAnchor>
    <xdr:from>
      <xdr:col>11</xdr:col>
      <xdr:colOff>11905</xdr:colOff>
      <xdr:row>435</xdr:row>
      <xdr:rowOff>0</xdr:rowOff>
    </xdr:from>
    <xdr:ext cx="184731" cy="264560"/>
    <xdr:sp macro="" textlink="">
      <xdr:nvSpPr>
        <xdr:cNvPr id="8" name="TextBox 7"/>
        <xdr:cNvSpPr txBox="1"/>
      </xdr:nvSpPr>
      <xdr:spPr>
        <a:xfrm>
          <a:off x="12516325" y="133289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435</xdr:row>
      <xdr:rowOff>0</xdr:rowOff>
    </xdr:from>
    <xdr:ext cx="184731" cy="264560"/>
    <xdr:sp macro="" textlink="">
      <xdr:nvSpPr>
        <xdr:cNvPr id="9" name="TextBox 8"/>
        <xdr:cNvSpPr txBox="1"/>
      </xdr:nvSpPr>
      <xdr:spPr>
        <a:xfrm>
          <a:off x="10180320" y="133289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435</xdr:row>
      <xdr:rowOff>0</xdr:rowOff>
    </xdr:from>
    <xdr:ext cx="184731" cy="264560"/>
    <xdr:sp macro="" textlink="">
      <xdr:nvSpPr>
        <xdr:cNvPr id="10" name="TextBox 9"/>
        <xdr:cNvSpPr txBox="1"/>
      </xdr:nvSpPr>
      <xdr:spPr>
        <a:xfrm>
          <a:off x="10180320" y="133289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11905</xdr:colOff>
      <xdr:row>485</xdr:row>
      <xdr:rowOff>0</xdr:rowOff>
    </xdr:from>
    <xdr:ext cx="184731" cy="264560"/>
    <xdr:sp macro="" textlink="">
      <xdr:nvSpPr>
        <xdr:cNvPr id="11" name="TextBox 10"/>
        <xdr:cNvSpPr txBox="1"/>
      </xdr:nvSpPr>
      <xdr:spPr>
        <a:xfrm>
          <a:off x="12516325" y="143316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485</xdr:row>
      <xdr:rowOff>0</xdr:rowOff>
    </xdr:from>
    <xdr:ext cx="184731" cy="264560"/>
    <xdr:sp macro="" textlink="">
      <xdr:nvSpPr>
        <xdr:cNvPr id="12" name="TextBox 11"/>
        <xdr:cNvSpPr txBox="1"/>
      </xdr:nvSpPr>
      <xdr:spPr>
        <a:xfrm>
          <a:off x="10180320" y="143316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485</xdr:row>
      <xdr:rowOff>0</xdr:rowOff>
    </xdr:from>
    <xdr:ext cx="184731" cy="264560"/>
    <xdr:sp macro="" textlink="">
      <xdr:nvSpPr>
        <xdr:cNvPr id="13" name="TextBox 12"/>
        <xdr:cNvSpPr txBox="1"/>
      </xdr:nvSpPr>
      <xdr:spPr>
        <a:xfrm>
          <a:off x="10180320" y="143316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11905</xdr:colOff>
      <xdr:row>499</xdr:row>
      <xdr:rowOff>0</xdr:rowOff>
    </xdr:from>
    <xdr:ext cx="184731" cy="264560"/>
    <xdr:sp macro="" textlink="">
      <xdr:nvSpPr>
        <xdr:cNvPr id="14" name="TextBox 13"/>
        <xdr:cNvSpPr txBox="1"/>
      </xdr:nvSpPr>
      <xdr:spPr>
        <a:xfrm>
          <a:off x="12516325" y="146258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499</xdr:row>
      <xdr:rowOff>0</xdr:rowOff>
    </xdr:from>
    <xdr:ext cx="184731" cy="264560"/>
    <xdr:sp macro="" textlink="">
      <xdr:nvSpPr>
        <xdr:cNvPr id="15" name="TextBox 14"/>
        <xdr:cNvSpPr txBox="1"/>
      </xdr:nvSpPr>
      <xdr:spPr>
        <a:xfrm>
          <a:off x="10180320" y="146258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499</xdr:row>
      <xdr:rowOff>0</xdr:rowOff>
    </xdr:from>
    <xdr:ext cx="184731" cy="264560"/>
    <xdr:sp macro="" textlink="">
      <xdr:nvSpPr>
        <xdr:cNvPr id="16" name="TextBox 15"/>
        <xdr:cNvSpPr txBox="1"/>
      </xdr:nvSpPr>
      <xdr:spPr>
        <a:xfrm>
          <a:off x="10180320" y="146258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485</xdr:row>
      <xdr:rowOff>0</xdr:rowOff>
    </xdr:from>
    <xdr:ext cx="184731" cy="264560"/>
    <xdr:sp macro="" textlink="">
      <xdr:nvSpPr>
        <xdr:cNvPr id="17" name="TextBox 16"/>
        <xdr:cNvSpPr txBox="1"/>
      </xdr:nvSpPr>
      <xdr:spPr>
        <a:xfrm>
          <a:off x="10180320" y="143316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485</xdr:row>
      <xdr:rowOff>0</xdr:rowOff>
    </xdr:from>
    <xdr:ext cx="184731" cy="264560"/>
    <xdr:sp macro="" textlink="">
      <xdr:nvSpPr>
        <xdr:cNvPr id="18" name="TextBox 17"/>
        <xdr:cNvSpPr txBox="1"/>
      </xdr:nvSpPr>
      <xdr:spPr>
        <a:xfrm>
          <a:off x="10180320" y="143316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614</xdr:row>
      <xdr:rowOff>0</xdr:rowOff>
    </xdr:from>
    <xdr:ext cx="184731" cy="264560"/>
    <xdr:sp macro="" textlink="">
      <xdr:nvSpPr>
        <xdr:cNvPr id="19" name="TextBox 18"/>
        <xdr:cNvSpPr txBox="1"/>
      </xdr:nvSpPr>
      <xdr:spPr>
        <a:xfrm>
          <a:off x="10927080" y="1684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614</xdr:row>
      <xdr:rowOff>0</xdr:rowOff>
    </xdr:from>
    <xdr:ext cx="184731" cy="264560"/>
    <xdr:sp macro="" textlink="">
      <xdr:nvSpPr>
        <xdr:cNvPr id="20" name="TextBox 19"/>
        <xdr:cNvSpPr txBox="1"/>
      </xdr:nvSpPr>
      <xdr:spPr>
        <a:xfrm>
          <a:off x="10180320" y="1684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614</xdr:row>
      <xdr:rowOff>0</xdr:rowOff>
    </xdr:from>
    <xdr:ext cx="184731" cy="264560"/>
    <xdr:sp macro="" textlink="">
      <xdr:nvSpPr>
        <xdr:cNvPr id="21" name="TextBox 20"/>
        <xdr:cNvSpPr txBox="1"/>
      </xdr:nvSpPr>
      <xdr:spPr>
        <a:xfrm>
          <a:off x="10927080" y="1684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614</xdr:row>
      <xdr:rowOff>0</xdr:rowOff>
    </xdr:from>
    <xdr:ext cx="184731" cy="264560"/>
    <xdr:sp macro="" textlink="">
      <xdr:nvSpPr>
        <xdr:cNvPr id="22" name="TextBox 21"/>
        <xdr:cNvSpPr txBox="1"/>
      </xdr:nvSpPr>
      <xdr:spPr>
        <a:xfrm>
          <a:off x="10180320" y="1684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614</xdr:row>
      <xdr:rowOff>0</xdr:rowOff>
    </xdr:from>
    <xdr:ext cx="184731" cy="264560"/>
    <xdr:sp macro="" textlink="">
      <xdr:nvSpPr>
        <xdr:cNvPr id="23" name="TextBox 22"/>
        <xdr:cNvSpPr txBox="1"/>
      </xdr:nvSpPr>
      <xdr:spPr>
        <a:xfrm>
          <a:off x="10927080" y="1684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614</xdr:row>
      <xdr:rowOff>0</xdr:rowOff>
    </xdr:from>
    <xdr:ext cx="184731" cy="264560"/>
    <xdr:sp macro="" textlink="">
      <xdr:nvSpPr>
        <xdr:cNvPr id="24" name="TextBox 23"/>
        <xdr:cNvSpPr txBox="1"/>
      </xdr:nvSpPr>
      <xdr:spPr>
        <a:xfrm>
          <a:off x="10180320" y="1684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614</xdr:row>
      <xdr:rowOff>0</xdr:rowOff>
    </xdr:from>
    <xdr:ext cx="184731" cy="264560"/>
    <xdr:sp macro="" textlink="">
      <xdr:nvSpPr>
        <xdr:cNvPr id="25" name="TextBox 24"/>
        <xdr:cNvSpPr txBox="1"/>
      </xdr:nvSpPr>
      <xdr:spPr>
        <a:xfrm>
          <a:off x="10927080" y="1684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614</xdr:row>
      <xdr:rowOff>0</xdr:rowOff>
    </xdr:from>
    <xdr:ext cx="184731" cy="264560"/>
    <xdr:sp macro="" textlink="">
      <xdr:nvSpPr>
        <xdr:cNvPr id="26" name="TextBox 25"/>
        <xdr:cNvSpPr txBox="1"/>
      </xdr:nvSpPr>
      <xdr:spPr>
        <a:xfrm>
          <a:off x="10180320" y="1684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614</xdr:row>
      <xdr:rowOff>0</xdr:rowOff>
    </xdr:from>
    <xdr:ext cx="184731" cy="264560"/>
    <xdr:sp macro="" textlink="">
      <xdr:nvSpPr>
        <xdr:cNvPr id="27" name="TextBox 26"/>
        <xdr:cNvSpPr txBox="1"/>
      </xdr:nvSpPr>
      <xdr:spPr>
        <a:xfrm>
          <a:off x="10927080" y="1684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614</xdr:row>
      <xdr:rowOff>0</xdr:rowOff>
    </xdr:from>
    <xdr:ext cx="184731" cy="264560"/>
    <xdr:sp macro="" textlink="">
      <xdr:nvSpPr>
        <xdr:cNvPr id="28" name="TextBox 27"/>
        <xdr:cNvSpPr txBox="1"/>
      </xdr:nvSpPr>
      <xdr:spPr>
        <a:xfrm>
          <a:off x="10180320" y="1684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615</xdr:row>
      <xdr:rowOff>0</xdr:rowOff>
    </xdr:from>
    <xdr:ext cx="184731" cy="264560"/>
    <xdr:sp macro="" textlink="">
      <xdr:nvSpPr>
        <xdr:cNvPr id="29" name="TextBox 28"/>
        <xdr:cNvSpPr txBox="1"/>
      </xdr:nvSpPr>
      <xdr:spPr>
        <a:xfrm>
          <a:off x="10927080" y="1686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615</xdr:row>
      <xdr:rowOff>0</xdr:rowOff>
    </xdr:from>
    <xdr:ext cx="184731" cy="264560"/>
    <xdr:sp macro="" textlink="">
      <xdr:nvSpPr>
        <xdr:cNvPr id="30" name="TextBox 29"/>
        <xdr:cNvSpPr txBox="1"/>
      </xdr:nvSpPr>
      <xdr:spPr>
        <a:xfrm>
          <a:off x="10927080" y="1686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615</xdr:row>
      <xdr:rowOff>0</xdr:rowOff>
    </xdr:from>
    <xdr:ext cx="184731" cy="264560"/>
    <xdr:sp macro="" textlink="">
      <xdr:nvSpPr>
        <xdr:cNvPr id="31" name="TextBox 30"/>
        <xdr:cNvSpPr txBox="1"/>
      </xdr:nvSpPr>
      <xdr:spPr>
        <a:xfrm>
          <a:off x="10927080" y="1686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615</xdr:row>
      <xdr:rowOff>0</xdr:rowOff>
    </xdr:from>
    <xdr:ext cx="184731" cy="264560"/>
    <xdr:sp macro="" textlink="">
      <xdr:nvSpPr>
        <xdr:cNvPr id="32" name="TextBox 31"/>
        <xdr:cNvSpPr txBox="1"/>
      </xdr:nvSpPr>
      <xdr:spPr>
        <a:xfrm>
          <a:off x="10927080" y="1686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615</xdr:row>
      <xdr:rowOff>0</xdr:rowOff>
    </xdr:from>
    <xdr:ext cx="184731" cy="264560"/>
    <xdr:sp macro="" textlink="">
      <xdr:nvSpPr>
        <xdr:cNvPr id="33" name="TextBox 32"/>
        <xdr:cNvSpPr txBox="1"/>
      </xdr:nvSpPr>
      <xdr:spPr>
        <a:xfrm>
          <a:off x="10927080" y="16863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616</xdr:row>
      <xdr:rowOff>0</xdr:rowOff>
    </xdr:from>
    <xdr:ext cx="184731" cy="264560"/>
    <xdr:sp macro="" textlink="">
      <xdr:nvSpPr>
        <xdr:cNvPr id="34" name="TextBox 33"/>
        <xdr:cNvSpPr txBox="1"/>
      </xdr:nvSpPr>
      <xdr:spPr>
        <a:xfrm>
          <a:off x="10927080" y="16882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616</xdr:row>
      <xdr:rowOff>0</xdr:rowOff>
    </xdr:from>
    <xdr:ext cx="184731" cy="264560"/>
    <xdr:sp macro="" textlink="">
      <xdr:nvSpPr>
        <xdr:cNvPr id="35" name="TextBox 34"/>
        <xdr:cNvSpPr txBox="1"/>
      </xdr:nvSpPr>
      <xdr:spPr>
        <a:xfrm>
          <a:off x="10927080" y="16882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616</xdr:row>
      <xdr:rowOff>0</xdr:rowOff>
    </xdr:from>
    <xdr:ext cx="184731" cy="264560"/>
    <xdr:sp macro="" textlink="">
      <xdr:nvSpPr>
        <xdr:cNvPr id="36" name="TextBox 35"/>
        <xdr:cNvSpPr txBox="1"/>
      </xdr:nvSpPr>
      <xdr:spPr>
        <a:xfrm>
          <a:off x="10927080" y="16882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616</xdr:row>
      <xdr:rowOff>0</xdr:rowOff>
    </xdr:from>
    <xdr:ext cx="184731" cy="264560"/>
    <xdr:sp macro="" textlink="">
      <xdr:nvSpPr>
        <xdr:cNvPr id="37" name="TextBox 36"/>
        <xdr:cNvSpPr txBox="1"/>
      </xdr:nvSpPr>
      <xdr:spPr>
        <a:xfrm>
          <a:off x="10927080" y="16882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616</xdr:row>
      <xdr:rowOff>0</xdr:rowOff>
    </xdr:from>
    <xdr:ext cx="184731" cy="264560"/>
    <xdr:sp macro="" textlink="">
      <xdr:nvSpPr>
        <xdr:cNvPr id="38" name="TextBox 37"/>
        <xdr:cNvSpPr txBox="1"/>
      </xdr:nvSpPr>
      <xdr:spPr>
        <a:xfrm>
          <a:off x="10927080" y="16882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617</xdr:row>
      <xdr:rowOff>0</xdr:rowOff>
    </xdr:from>
    <xdr:ext cx="184731" cy="264560"/>
    <xdr:sp macro="" textlink="">
      <xdr:nvSpPr>
        <xdr:cNvPr id="39" name="TextBox 38"/>
        <xdr:cNvSpPr txBox="1"/>
      </xdr:nvSpPr>
      <xdr:spPr>
        <a:xfrm>
          <a:off x="10927080" y="16901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617</xdr:row>
      <xdr:rowOff>0</xdr:rowOff>
    </xdr:from>
    <xdr:ext cx="184731" cy="264560"/>
    <xdr:sp macro="" textlink="">
      <xdr:nvSpPr>
        <xdr:cNvPr id="40" name="TextBox 39"/>
        <xdr:cNvSpPr txBox="1"/>
      </xdr:nvSpPr>
      <xdr:spPr>
        <a:xfrm>
          <a:off x="10927080" y="16901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617</xdr:row>
      <xdr:rowOff>0</xdr:rowOff>
    </xdr:from>
    <xdr:ext cx="184731" cy="264560"/>
    <xdr:sp macro="" textlink="">
      <xdr:nvSpPr>
        <xdr:cNvPr id="41" name="TextBox 40"/>
        <xdr:cNvSpPr txBox="1"/>
      </xdr:nvSpPr>
      <xdr:spPr>
        <a:xfrm>
          <a:off x="10927080" y="16901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617</xdr:row>
      <xdr:rowOff>0</xdr:rowOff>
    </xdr:from>
    <xdr:ext cx="184731" cy="264560"/>
    <xdr:sp macro="" textlink="">
      <xdr:nvSpPr>
        <xdr:cNvPr id="42" name="TextBox 41"/>
        <xdr:cNvSpPr txBox="1"/>
      </xdr:nvSpPr>
      <xdr:spPr>
        <a:xfrm>
          <a:off x="10927080" y="16901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617</xdr:row>
      <xdr:rowOff>0</xdr:rowOff>
    </xdr:from>
    <xdr:ext cx="184731" cy="264560"/>
    <xdr:sp macro="" textlink="">
      <xdr:nvSpPr>
        <xdr:cNvPr id="43" name="TextBox 42"/>
        <xdr:cNvSpPr txBox="1"/>
      </xdr:nvSpPr>
      <xdr:spPr>
        <a:xfrm>
          <a:off x="10927080" y="16901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617</xdr:row>
      <xdr:rowOff>0</xdr:rowOff>
    </xdr:from>
    <xdr:ext cx="184731" cy="264560"/>
    <xdr:sp macro="" textlink="">
      <xdr:nvSpPr>
        <xdr:cNvPr id="44" name="TextBox 43"/>
        <xdr:cNvSpPr txBox="1"/>
      </xdr:nvSpPr>
      <xdr:spPr>
        <a:xfrm>
          <a:off x="10927080" y="16901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617</xdr:row>
      <xdr:rowOff>0</xdr:rowOff>
    </xdr:from>
    <xdr:ext cx="184731" cy="264560"/>
    <xdr:sp macro="" textlink="">
      <xdr:nvSpPr>
        <xdr:cNvPr id="45" name="TextBox 44"/>
        <xdr:cNvSpPr txBox="1"/>
      </xdr:nvSpPr>
      <xdr:spPr>
        <a:xfrm>
          <a:off x="10927080" y="16901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617</xdr:row>
      <xdr:rowOff>0</xdr:rowOff>
    </xdr:from>
    <xdr:ext cx="184731" cy="264560"/>
    <xdr:sp macro="" textlink="">
      <xdr:nvSpPr>
        <xdr:cNvPr id="46" name="TextBox 45"/>
        <xdr:cNvSpPr txBox="1"/>
      </xdr:nvSpPr>
      <xdr:spPr>
        <a:xfrm>
          <a:off x="10927080" y="16901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617</xdr:row>
      <xdr:rowOff>0</xdr:rowOff>
    </xdr:from>
    <xdr:ext cx="184731" cy="264560"/>
    <xdr:sp macro="" textlink="">
      <xdr:nvSpPr>
        <xdr:cNvPr id="47" name="TextBox 46"/>
        <xdr:cNvSpPr txBox="1"/>
      </xdr:nvSpPr>
      <xdr:spPr>
        <a:xfrm>
          <a:off x="10927080" y="16901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617</xdr:row>
      <xdr:rowOff>0</xdr:rowOff>
    </xdr:from>
    <xdr:ext cx="184731" cy="264560"/>
    <xdr:sp macro="" textlink="">
      <xdr:nvSpPr>
        <xdr:cNvPr id="48" name="TextBox 47"/>
        <xdr:cNvSpPr txBox="1"/>
      </xdr:nvSpPr>
      <xdr:spPr>
        <a:xfrm>
          <a:off x="10927080" y="16901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618</xdr:row>
      <xdr:rowOff>0</xdr:rowOff>
    </xdr:from>
    <xdr:ext cx="184731" cy="264560"/>
    <xdr:sp macro="" textlink="">
      <xdr:nvSpPr>
        <xdr:cNvPr id="49" name="TextBox 48"/>
        <xdr:cNvSpPr txBox="1"/>
      </xdr:nvSpPr>
      <xdr:spPr>
        <a:xfrm>
          <a:off x="10927080" y="1692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618</xdr:row>
      <xdr:rowOff>0</xdr:rowOff>
    </xdr:from>
    <xdr:ext cx="184731" cy="264560"/>
    <xdr:sp macro="" textlink="">
      <xdr:nvSpPr>
        <xdr:cNvPr id="50" name="TextBox 49"/>
        <xdr:cNvSpPr txBox="1"/>
      </xdr:nvSpPr>
      <xdr:spPr>
        <a:xfrm>
          <a:off x="10927080" y="1692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618</xdr:row>
      <xdr:rowOff>0</xdr:rowOff>
    </xdr:from>
    <xdr:ext cx="184731" cy="264560"/>
    <xdr:sp macro="" textlink="">
      <xdr:nvSpPr>
        <xdr:cNvPr id="51" name="TextBox 50"/>
        <xdr:cNvSpPr txBox="1"/>
      </xdr:nvSpPr>
      <xdr:spPr>
        <a:xfrm>
          <a:off x="10927080" y="1692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618</xdr:row>
      <xdr:rowOff>0</xdr:rowOff>
    </xdr:from>
    <xdr:ext cx="184731" cy="264560"/>
    <xdr:sp macro="" textlink="">
      <xdr:nvSpPr>
        <xdr:cNvPr id="52" name="TextBox 51"/>
        <xdr:cNvSpPr txBox="1"/>
      </xdr:nvSpPr>
      <xdr:spPr>
        <a:xfrm>
          <a:off x="10927080" y="1692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618</xdr:row>
      <xdr:rowOff>0</xdr:rowOff>
    </xdr:from>
    <xdr:ext cx="184731" cy="264560"/>
    <xdr:sp macro="" textlink="">
      <xdr:nvSpPr>
        <xdr:cNvPr id="53" name="TextBox 52"/>
        <xdr:cNvSpPr txBox="1"/>
      </xdr:nvSpPr>
      <xdr:spPr>
        <a:xfrm>
          <a:off x="10927080" y="1692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618</xdr:row>
      <xdr:rowOff>0</xdr:rowOff>
    </xdr:from>
    <xdr:ext cx="184731" cy="264560"/>
    <xdr:sp macro="" textlink="">
      <xdr:nvSpPr>
        <xdr:cNvPr id="54" name="TextBox 53"/>
        <xdr:cNvSpPr txBox="1"/>
      </xdr:nvSpPr>
      <xdr:spPr>
        <a:xfrm>
          <a:off x="10927080" y="1692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618</xdr:row>
      <xdr:rowOff>0</xdr:rowOff>
    </xdr:from>
    <xdr:ext cx="184731" cy="264560"/>
    <xdr:sp macro="" textlink="">
      <xdr:nvSpPr>
        <xdr:cNvPr id="55" name="TextBox 54"/>
        <xdr:cNvSpPr txBox="1"/>
      </xdr:nvSpPr>
      <xdr:spPr>
        <a:xfrm>
          <a:off x="10927080" y="1692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618</xdr:row>
      <xdr:rowOff>0</xdr:rowOff>
    </xdr:from>
    <xdr:ext cx="184731" cy="264560"/>
    <xdr:sp macro="" textlink="">
      <xdr:nvSpPr>
        <xdr:cNvPr id="56" name="TextBox 55"/>
        <xdr:cNvSpPr txBox="1"/>
      </xdr:nvSpPr>
      <xdr:spPr>
        <a:xfrm>
          <a:off x="10927080" y="1692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618</xdr:row>
      <xdr:rowOff>0</xdr:rowOff>
    </xdr:from>
    <xdr:ext cx="184731" cy="264560"/>
    <xdr:sp macro="" textlink="">
      <xdr:nvSpPr>
        <xdr:cNvPr id="57" name="TextBox 56"/>
        <xdr:cNvSpPr txBox="1"/>
      </xdr:nvSpPr>
      <xdr:spPr>
        <a:xfrm>
          <a:off x="10927080" y="1692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618</xdr:row>
      <xdr:rowOff>0</xdr:rowOff>
    </xdr:from>
    <xdr:ext cx="184731" cy="264560"/>
    <xdr:sp macro="" textlink="">
      <xdr:nvSpPr>
        <xdr:cNvPr id="58" name="TextBox 57"/>
        <xdr:cNvSpPr txBox="1"/>
      </xdr:nvSpPr>
      <xdr:spPr>
        <a:xfrm>
          <a:off x="10927080" y="1692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619</xdr:row>
      <xdr:rowOff>0</xdr:rowOff>
    </xdr:from>
    <xdr:ext cx="184731" cy="264560"/>
    <xdr:sp macro="" textlink="">
      <xdr:nvSpPr>
        <xdr:cNvPr id="59" name="TextBox 58"/>
        <xdr:cNvSpPr txBox="1"/>
      </xdr:nvSpPr>
      <xdr:spPr>
        <a:xfrm>
          <a:off x="10927080" y="1693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619</xdr:row>
      <xdr:rowOff>0</xdr:rowOff>
    </xdr:from>
    <xdr:ext cx="184731" cy="264560"/>
    <xdr:sp macro="" textlink="">
      <xdr:nvSpPr>
        <xdr:cNvPr id="60" name="TextBox 59"/>
        <xdr:cNvSpPr txBox="1"/>
      </xdr:nvSpPr>
      <xdr:spPr>
        <a:xfrm>
          <a:off x="10927080" y="1693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619</xdr:row>
      <xdr:rowOff>0</xdr:rowOff>
    </xdr:from>
    <xdr:ext cx="184731" cy="264560"/>
    <xdr:sp macro="" textlink="">
      <xdr:nvSpPr>
        <xdr:cNvPr id="61" name="TextBox 60"/>
        <xdr:cNvSpPr txBox="1"/>
      </xdr:nvSpPr>
      <xdr:spPr>
        <a:xfrm>
          <a:off x="10927080" y="1693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619</xdr:row>
      <xdr:rowOff>0</xdr:rowOff>
    </xdr:from>
    <xdr:ext cx="184731" cy="264560"/>
    <xdr:sp macro="" textlink="">
      <xdr:nvSpPr>
        <xdr:cNvPr id="62" name="TextBox 61"/>
        <xdr:cNvSpPr txBox="1"/>
      </xdr:nvSpPr>
      <xdr:spPr>
        <a:xfrm>
          <a:off x="10927080" y="1693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619</xdr:row>
      <xdr:rowOff>0</xdr:rowOff>
    </xdr:from>
    <xdr:ext cx="184731" cy="264560"/>
    <xdr:sp macro="" textlink="">
      <xdr:nvSpPr>
        <xdr:cNvPr id="63" name="TextBox 62"/>
        <xdr:cNvSpPr txBox="1"/>
      </xdr:nvSpPr>
      <xdr:spPr>
        <a:xfrm>
          <a:off x="10927080" y="1693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619</xdr:row>
      <xdr:rowOff>0</xdr:rowOff>
    </xdr:from>
    <xdr:ext cx="184731" cy="264560"/>
    <xdr:sp macro="" textlink="">
      <xdr:nvSpPr>
        <xdr:cNvPr id="64" name="TextBox 63"/>
        <xdr:cNvSpPr txBox="1"/>
      </xdr:nvSpPr>
      <xdr:spPr>
        <a:xfrm>
          <a:off x="10927080" y="1693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619</xdr:row>
      <xdr:rowOff>0</xdr:rowOff>
    </xdr:from>
    <xdr:ext cx="184731" cy="264560"/>
    <xdr:sp macro="" textlink="">
      <xdr:nvSpPr>
        <xdr:cNvPr id="65" name="TextBox 64"/>
        <xdr:cNvSpPr txBox="1"/>
      </xdr:nvSpPr>
      <xdr:spPr>
        <a:xfrm>
          <a:off x="10927080" y="1693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619</xdr:row>
      <xdr:rowOff>0</xdr:rowOff>
    </xdr:from>
    <xdr:ext cx="184731" cy="264560"/>
    <xdr:sp macro="" textlink="">
      <xdr:nvSpPr>
        <xdr:cNvPr id="66" name="TextBox 65"/>
        <xdr:cNvSpPr txBox="1"/>
      </xdr:nvSpPr>
      <xdr:spPr>
        <a:xfrm>
          <a:off x="10927080" y="1693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619</xdr:row>
      <xdr:rowOff>0</xdr:rowOff>
    </xdr:from>
    <xdr:ext cx="184731" cy="264560"/>
    <xdr:sp macro="" textlink="">
      <xdr:nvSpPr>
        <xdr:cNvPr id="67" name="TextBox 66"/>
        <xdr:cNvSpPr txBox="1"/>
      </xdr:nvSpPr>
      <xdr:spPr>
        <a:xfrm>
          <a:off x="10927080" y="1693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619</xdr:row>
      <xdr:rowOff>0</xdr:rowOff>
    </xdr:from>
    <xdr:ext cx="184731" cy="264560"/>
    <xdr:sp macro="" textlink="">
      <xdr:nvSpPr>
        <xdr:cNvPr id="68" name="TextBox 67"/>
        <xdr:cNvSpPr txBox="1"/>
      </xdr:nvSpPr>
      <xdr:spPr>
        <a:xfrm>
          <a:off x="10927080" y="1693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620</xdr:row>
      <xdr:rowOff>0</xdr:rowOff>
    </xdr:from>
    <xdr:ext cx="184731" cy="264560"/>
    <xdr:sp macro="" textlink="">
      <xdr:nvSpPr>
        <xdr:cNvPr id="69" name="TextBox 68"/>
        <xdr:cNvSpPr txBox="1"/>
      </xdr:nvSpPr>
      <xdr:spPr>
        <a:xfrm>
          <a:off x="10927080" y="16958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620</xdr:row>
      <xdr:rowOff>0</xdr:rowOff>
    </xdr:from>
    <xdr:ext cx="184731" cy="264560"/>
    <xdr:sp macro="" textlink="">
      <xdr:nvSpPr>
        <xdr:cNvPr id="70" name="TextBox 69"/>
        <xdr:cNvSpPr txBox="1"/>
      </xdr:nvSpPr>
      <xdr:spPr>
        <a:xfrm>
          <a:off x="10927080" y="16958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620</xdr:row>
      <xdr:rowOff>0</xdr:rowOff>
    </xdr:from>
    <xdr:ext cx="184731" cy="264560"/>
    <xdr:sp macro="" textlink="">
      <xdr:nvSpPr>
        <xdr:cNvPr id="71" name="TextBox 70"/>
        <xdr:cNvSpPr txBox="1"/>
      </xdr:nvSpPr>
      <xdr:spPr>
        <a:xfrm>
          <a:off x="10927080" y="16958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620</xdr:row>
      <xdr:rowOff>0</xdr:rowOff>
    </xdr:from>
    <xdr:ext cx="184731" cy="264560"/>
    <xdr:sp macro="" textlink="">
      <xdr:nvSpPr>
        <xdr:cNvPr id="72" name="TextBox 71"/>
        <xdr:cNvSpPr txBox="1"/>
      </xdr:nvSpPr>
      <xdr:spPr>
        <a:xfrm>
          <a:off x="10927080" y="16958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620</xdr:row>
      <xdr:rowOff>0</xdr:rowOff>
    </xdr:from>
    <xdr:ext cx="184731" cy="264560"/>
    <xdr:sp macro="" textlink="">
      <xdr:nvSpPr>
        <xdr:cNvPr id="73" name="TextBox 72"/>
        <xdr:cNvSpPr txBox="1"/>
      </xdr:nvSpPr>
      <xdr:spPr>
        <a:xfrm>
          <a:off x="10927080" y="16958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620</xdr:row>
      <xdr:rowOff>0</xdr:rowOff>
    </xdr:from>
    <xdr:ext cx="184731" cy="264560"/>
    <xdr:sp macro="" textlink="">
      <xdr:nvSpPr>
        <xdr:cNvPr id="74" name="TextBox 73"/>
        <xdr:cNvSpPr txBox="1"/>
      </xdr:nvSpPr>
      <xdr:spPr>
        <a:xfrm>
          <a:off x="10927080" y="16958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620</xdr:row>
      <xdr:rowOff>0</xdr:rowOff>
    </xdr:from>
    <xdr:ext cx="184731" cy="264560"/>
    <xdr:sp macro="" textlink="">
      <xdr:nvSpPr>
        <xdr:cNvPr id="75" name="TextBox 74"/>
        <xdr:cNvSpPr txBox="1"/>
      </xdr:nvSpPr>
      <xdr:spPr>
        <a:xfrm>
          <a:off x="10927080" y="16958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620</xdr:row>
      <xdr:rowOff>0</xdr:rowOff>
    </xdr:from>
    <xdr:ext cx="184731" cy="264560"/>
    <xdr:sp macro="" textlink="">
      <xdr:nvSpPr>
        <xdr:cNvPr id="76" name="TextBox 75"/>
        <xdr:cNvSpPr txBox="1"/>
      </xdr:nvSpPr>
      <xdr:spPr>
        <a:xfrm>
          <a:off x="10927080" y="16958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620</xdr:row>
      <xdr:rowOff>0</xdr:rowOff>
    </xdr:from>
    <xdr:ext cx="184731" cy="264560"/>
    <xdr:sp macro="" textlink="">
      <xdr:nvSpPr>
        <xdr:cNvPr id="77" name="TextBox 76"/>
        <xdr:cNvSpPr txBox="1"/>
      </xdr:nvSpPr>
      <xdr:spPr>
        <a:xfrm>
          <a:off x="10927080" y="16958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620</xdr:row>
      <xdr:rowOff>0</xdr:rowOff>
    </xdr:from>
    <xdr:ext cx="184731" cy="264560"/>
    <xdr:sp macro="" textlink="">
      <xdr:nvSpPr>
        <xdr:cNvPr id="78" name="TextBox 77"/>
        <xdr:cNvSpPr txBox="1"/>
      </xdr:nvSpPr>
      <xdr:spPr>
        <a:xfrm>
          <a:off x="10927080" y="16958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621</xdr:row>
      <xdr:rowOff>0</xdr:rowOff>
    </xdr:from>
    <xdr:ext cx="184731" cy="264560"/>
    <xdr:sp macro="" textlink="">
      <xdr:nvSpPr>
        <xdr:cNvPr id="79" name="TextBox 78"/>
        <xdr:cNvSpPr txBox="1"/>
      </xdr:nvSpPr>
      <xdr:spPr>
        <a:xfrm>
          <a:off x="10927080" y="1697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621</xdr:row>
      <xdr:rowOff>0</xdr:rowOff>
    </xdr:from>
    <xdr:ext cx="184731" cy="264560"/>
    <xdr:sp macro="" textlink="">
      <xdr:nvSpPr>
        <xdr:cNvPr id="80" name="TextBox 79"/>
        <xdr:cNvSpPr txBox="1"/>
      </xdr:nvSpPr>
      <xdr:spPr>
        <a:xfrm>
          <a:off x="10927080" y="1697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621</xdr:row>
      <xdr:rowOff>0</xdr:rowOff>
    </xdr:from>
    <xdr:ext cx="184731" cy="264560"/>
    <xdr:sp macro="" textlink="">
      <xdr:nvSpPr>
        <xdr:cNvPr id="81" name="TextBox 80"/>
        <xdr:cNvSpPr txBox="1"/>
      </xdr:nvSpPr>
      <xdr:spPr>
        <a:xfrm>
          <a:off x="10927080" y="1697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621</xdr:row>
      <xdr:rowOff>0</xdr:rowOff>
    </xdr:from>
    <xdr:ext cx="184731" cy="264560"/>
    <xdr:sp macro="" textlink="">
      <xdr:nvSpPr>
        <xdr:cNvPr id="82" name="TextBox 81"/>
        <xdr:cNvSpPr txBox="1"/>
      </xdr:nvSpPr>
      <xdr:spPr>
        <a:xfrm>
          <a:off x="10927080" y="1697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621</xdr:row>
      <xdr:rowOff>0</xdr:rowOff>
    </xdr:from>
    <xdr:ext cx="184731" cy="264560"/>
    <xdr:sp macro="" textlink="">
      <xdr:nvSpPr>
        <xdr:cNvPr id="83" name="TextBox 82"/>
        <xdr:cNvSpPr txBox="1"/>
      </xdr:nvSpPr>
      <xdr:spPr>
        <a:xfrm>
          <a:off x="10927080" y="1697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621</xdr:row>
      <xdr:rowOff>0</xdr:rowOff>
    </xdr:from>
    <xdr:ext cx="184731" cy="264560"/>
    <xdr:sp macro="" textlink="">
      <xdr:nvSpPr>
        <xdr:cNvPr id="84" name="TextBox 83"/>
        <xdr:cNvSpPr txBox="1"/>
      </xdr:nvSpPr>
      <xdr:spPr>
        <a:xfrm>
          <a:off x="10927080" y="1697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621</xdr:row>
      <xdr:rowOff>0</xdr:rowOff>
    </xdr:from>
    <xdr:ext cx="184731" cy="264560"/>
    <xdr:sp macro="" textlink="">
      <xdr:nvSpPr>
        <xdr:cNvPr id="85" name="TextBox 84"/>
        <xdr:cNvSpPr txBox="1"/>
      </xdr:nvSpPr>
      <xdr:spPr>
        <a:xfrm>
          <a:off x="10927080" y="1697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621</xdr:row>
      <xdr:rowOff>0</xdr:rowOff>
    </xdr:from>
    <xdr:ext cx="184731" cy="264560"/>
    <xdr:sp macro="" textlink="">
      <xdr:nvSpPr>
        <xdr:cNvPr id="86" name="TextBox 85"/>
        <xdr:cNvSpPr txBox="1"/>
      </xdr:nvSpPr>
      <xdr:spPr>
        <a:xfrm>
          <a:off x="10927080" y="1697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621</xdr:row>
      <xdr:rowOff>0</xdr:rowOff>
    </xdr:from>
    <xdr:ext cx="184731" cy="264560"/>
    <xdr:sp macro="" textlink="">
      <xdr:nvSpPr>
        <xdr:cNvPr id="87" name="TextBox 86"/>
        <xdr:cNvSpPr txBox="1"/>
      </xdr:nvSpPr>
      <xdr:spPr>
        <a:xfrm>
          <a:off x="10927080" y="1697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621</xdr:row>
      <xdr:rowOff>0</xdr:rowOff>
    </xdr:from>
    <xdr:ext cx="184731" cy="264560"/>
    <xdr:sp macro="" textlink="">
      <xdr:nvSpPr>
        <xdr:cNvPr id="88" name="TextBox 87"/>
        <xdr:cNvSpPr txBox="1"/>
      </xdr:nvSpPr>
      <xdr:spPr>
        <a:xfrm>
          <a:off x="10927080" y="1697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89" name="TextBox 88"/>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0" name="TextBox 89"/>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1" name="TextBox 90"/>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2" name="TextBox 91"/>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3" name="TextBox 92"/>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4" name="TextBox 93"/>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5" name="TextBox 94"/>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6" name="TextBox 95"/>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7" name="TextBox 96"/>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8" name="TextBox 97"/>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624</xdr:row>
      <xdr:rowOff>0</xdr:rowOff>
    </xdr:from>
    <xdr:ext cx="184731" cy="264560"/>
    <xdr:sp macro="" textlink="">
      <xdr:nvSpPr>
        <xdr:cNvPr id="99" name="TextBox 98"/>
        <xdr:cNvSpPr txBox="1"/>
      </xdr:nvSpPr>
      <xdr:spPr>
        <a:xfrm>
          <a:off x="10927080" y="17034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624</xdr:row>
      <xdr:rowOff>0</xdr:rowOff>
    </xdr:from>
    <xdr:ext cx="184731" cy="264560"/>
    <xdr:sp macro="" textlink="">
      <xdr:nvSpPr>
        <xdr:cNvPr id="100" name="TextBox 99"/>
        <xdr:cNvSpPr txBox="1"/>
      </xdr:nvSpPr>
      <xdr:spPr>
        <a:xfrm>
          <a:off x="10927080" y="17034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624</xdr:row>
      <xdr:rowOff>0</xdr:rowOff>
    </xdr:from>
    <xdr:ext cx="184731" cy="264560"/>
    <xdr:sp macro="" textlink="">
      <xdr:nvSpPr>
        <xdr:cNvPr id="101" name="TextBox 100"/>
        <xdr:cNvSpPr txBox="1"/>
      </xdr:nvSpPr>
      <xdr:spPr>
        <a:xfrm>
          <a:off x="10927080" y="17034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624</xdr:row>
      <xdr:rowOff>0</xdr:rowOff>
    </xdr:from>
    <xdr:ext cx="184731" cy="264560"/>
    <xdr:sp macro="" textlink="">
      <xdr:nvSpPr>
        <xdr:cNvPr id="102" name="TextBox 101"/>
        <xdr:cNvSpPr txBox="1"/>
      </xdr:nvSpPr>
      <xdr:spPr>
        <a:xfrm>
          <a:off x="10927080" y="17034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624</xdr:row>
      <xdr:rowOff>0</xdr:rowOff>
    </xdr:from>
    <xdr:ext cx="184731" cy="264560"/>
    <xdr:sp macro="" textlink="">
      <xdr:nvSpPr>
        <xdr:cNvPr id="103" name="TextBox 102"/>
        <xdr:cNvSpPr txBox="1"/>
      </xdr:nvSpPr>
      <xdr:spPr>
        <a:xfrm>
          <a:off x="10927080" y="17034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624</xdr:row>
      <xdr:rowOff>0</xdr:rowOff>
    </xdr:from>
    <xdr:ext cx="184731" cy="264560"/>
    <xdr:sp macro="" textlink="">
      <xdr:nvSpPr>
        <xdr:cNvPr id="104" name="TextBox 103"/>
        <xdr:cNvSpPr txBox="1"/>
      </xdr:nvSpPr>
      <xdr:spPr>
        <a:xfrm>
          <a:off x="10927080" y="17034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624</xdr:row>
      <xdr:rowOff>0</xdr:rowOff>
    </xdr:from>
    <xdr:ext cx="184731" cy="264560"/>
    <xdr:sp macro="" textlink="">
      <xdr:nvSpPr>
        <xdr:cNvPr id="105" name="TextBox 104"/>
        <xdr:cNvSpPr txBox="1"/>
      </xdr:nvSpPr>
      <xdr:spPr>
        <a:xfrm>
          <a:off x="10927080" y="17034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624</xdr:row>
      <xdr:rowOff>0</xdr:rowOff>
    </xdr:from>
    <xdr:ext cx="184731" cy="264560"/>
    <xdr:sp macro="" textlink="">
      <xdr:nvSpPr>
        <xdr:cNvPr id="106" name="TextBox 105"/>
        <xdr:cNvSpPr txBox="1"/>
      </xdr:nvSpPr>
      <xdr:spPr>
        <a:xfrm>
          <a:off x="10927080" y="17034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624</xdr:row>
      <xdr:rowOff>0</xdr:rowOff>
    </xdr:from>
    <xdr:ext cx="184731" cy="264560"/>
    <xdr:sp macro="" textlink="">
      <xdr:nvSpPr>
        <xdr:cNvPr id="107" name="TextBox 106"/>
        <xdr:cNvSpPr txBox="1"/>
      </xdr:nvSpPr>
      <xdr:spPr>
        <a:xfrm>
          <a:off x="10927080" y="17034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624</xdr:row>
      <xdr:rowOff>0</xdr:rowOff>
    </xdr:from>
    <xdr:ext cx="184731" cy="264560"/>
    <xdr:sp macro="" textlink="">
      <xdr:nvSpPr>
        <xdr:cNvPr id="108" name="TextBox 107"/>
        <xdr:cNvSpPr txBox="1"/>
      </xdr:nvSpPr>
      <xdr:spPr>
        <a:xfrm>
          <a:off x="10927080" y="17034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625</xdr:row>
      <xdr:rowOff>0</xdr:rowOff>
    </xdr:from>
    <xdr:ext cx="184731" cy="264560"/>
    <xdr:sp macro="" textlink="">
      <xdr:nvSpPr>
        <xdr:cNvPr id="109" name="TextBox 108"/>
        <xdr:cNvSpPr txBox="1"/>
      </xdr:nvSpPr>
      <xdr:spPr>
        <a:xfrm>
          <a:off x="10927080" y="1705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625</xdr:row>
      <xdr:rowOff>0</xdr:rowOff>
    </xdr:from>
    <xdr:ext cx="184731" cy="264560"/>
    <xdr:sp macro="" textlink="">
      <xdr:nvSpPr>
        <xdr:cNvPr id="110" name="TextBox 109"/>
        <xdr:cNvSpPr txBox="1"/>
      </xdr:nvSpPr>
      <xdr:spPr>
        <a:xfrm>
          <a:off x="10927080" y="1705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625</xdr:row>
      <xdr:rowOff>0</xdr:rowOff>
    </xdr:from>
    <xdr:ext cx="184731" cy="264560"/>
    <xdr:sp macro="" textlink="">
      <xdr:nvSpPr>
        <xdr:cNvPr id="111" name="TextBox 110"/>
        <xdr:cNvSpPr txBox="1"/>
      </xdr:nvSpPr>
      <xdr:spPr>
        <a:xfrm>
          <a:off x="10927080" y="1705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625</xdr:row>
      <xdr:rowOff>0</xdr:rowOff>
    </xdr:from>
    <xdr:ext cx="184731" cy="264560"/>
    <xdr:sp macro="" textlink="">
      <xdr:nvSpPr>
        <xdr:cNvPr id="112" name="TextBox 111"/>
        <xdr:cNvSpPr txBox="1"/>
      </xdr:nvSpPr>
      <xdr:spPr>
        <a:xfrm>
          <a:off x="10927080" y="1705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625</xdr:row>
      <xdr:rowOff>0</xdr:rowOff>
    </xdr:from>
    <xdr:ext cx="184731" cy="264560"/>
    <xdr:sp macro="" textlink="">
      <xdr:nvSpPr>
        <xdr:cNvPr id="113" name="TextBox 112"/>
        <xdr:cNvSpPr txBox="1"/>
      </xdr:nvSpPr>
      <xdr:spPr>
        <a:xfrm>
          <a:off x="10927080" y="1705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625</xdr:row>
      <xdr:rowOff>0</xdr:rowOff>
    </xdr:from>
    <xdr:ext cx="184731" cy="264560"/>
    <xdr:sp macro="" textlink="">
      <xdr:nvSpPr>
        <xdr:cNvPr id="114" name="TextBox 113"/>
        <xdr:cNvSpPr txBox="1"/>
      </xdr:nvSpPr>
      <xdr:spPr>
        <a:xfrm>
          <a:off x="10927080" y="1705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625</xdr:row>
      <xdr:rowOff>0</xdr:rowOff>
    </xdr:from>
    <xdr:ext cx="184731" cy="264560"/>
    <xdr:sp macro="" textlink="">
      <xdr:nvSpPr>
        <xdr:cNvPr id="115" name="TextBox 114"/>
        <xdr:cNvSpPr txBox="1"/>
      </xdr:nvSpPr>
      <xdr:spPr>
        <a:xfrm>
          <a:off x="10927080" y="1705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625</xdr:row>
      <xdr:rowOff>0</xdr:rowOff>
    </xdr:from>
    <xdr:ext cx="184731" cy="264560"/>
    <xdr:sp macro="" textlink="">
      <xdr:nvSpPr>
        <xdr:cNvPr id="116" name="TextBox 115"/>
        <xdr:cNvSpPr txBox="1"/>
      </xdr:nvSpPr>
      <xdr:spPr>
        <a:xfrm>
          <a:off x="10927080" y="1705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625</xdr:row>
      <xdr:rowOff>0</xdr:rowOff>
    </xdr:from>
    <xdr:ext cx="184731" cy="264560"/>
    <xdr:sp macro="" textlink="">
      <xdr:nvSpPr>
        <xdr:cNvPr id="117" name="TextBox 116"/>
        <xdr:cNvSpPr txBox="1"/>
      </xdr:nvSpPr>
      <xdr:spPr>
        <a:xfrm>
          <a:off x="10927080" y="1705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625</xdr:row>
      <xdr:rowOff>0</xdr:rowOff>
    </xdr:from>
    <xdr:ext cx="184731" cy="264560"/>
    <xdr:sp macro="" textlink="">
      <xdr:nvSpPr>
        <xdr:cNvPr id="118" name="TextBox 117"/>
        <xdr:cNvSpPr txBox="1"/>
      </xdr:nvSpPr>
      <xdr:spPr>
        <a:xfrm>
          <a:off x="10927080" y="17053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19" name="TextBox 118"/>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20" name="TextBox 119"/>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21" name="TextBox 120"/>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22" name="TextBox 121"/>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23" name="TextBox 122"/>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24" name="TextBox 123"/>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25" name="TextBox 124"/>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26" name="TextBox 125"/>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27" name="TextBox 126"/>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28" name="TextBox 127"/>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29" name="TextBox 128"/>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30" name="TextBox 129"/>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31" name="TextBox 130"/>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32" name="TextBox 131"/>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626</xdr:row>
      <xdr:rowOff>0</xdr:rowOff>
    </xdr:from>
    <xdr:ext cx="184731" cy="264560"/>
    <xdr:sp macro="" textlink="">
      <xdr:nvSpPr>
        <xdr:cNvPr id="133" name="TextBox 132"/>
        <xdr:cNvSpPr txBox="1"/>
      </xdr:nvSpPr>
      <xdr:spPr>
        <a:xfrm>
          <a:off x="10927080" y="1707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34" name="TextBox 133"/>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35" name="TextBox 134"/>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36" name="TextBox 135"/>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37" name="TextBox 136"/>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38" name="TextBox 137"/>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39" name="TextBox 138"/>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40" name="TextBox 139"/>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41" name="TextBox 140"/>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42" name="TextBox 141"/>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43" name="TextBox 142"/>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44" name="TextBox 143"/>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45" name="TextBox 144"/>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46" name="TextBox 145"/>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47" name="TextBox 146"/>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48" name="TextBox 147"/>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49" name="TextBox 148"/>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50" name="TextBox 149"/>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51" name="TextBox 150"/>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52" name="TextBox 151"/>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53" name="TextBox 152"/>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54" name="TextBox 153"/>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55" name="TextBox 154"/>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56" name="TextBox 155"/>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57" name="TextBox 156"/>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58" name="TextBox 157"/>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59" name="TextBox 158"/>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60" name="TextBox 159"/>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61" name="TextBox 160"/>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62" name="TextBox 161"/>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63" name="TextBox 162"/>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64" name="TextBox 163"/>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65" name="TextBox 164"/>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66" name="TextBox 165"/>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67" name="TextBox 166"/>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68" name="TextBox 167"/>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69" name="TextBox 168"/>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70" name="TextBox 169"/>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71" name="TextBox 170"/>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72" name="TextBox 171"/>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627</xdr:row>
      <xdr:rowOff>0</xdr:rowOff>
    </xdr:from>
    <xdr:ext cx="184731" cy="264560"/>
    <xdr:sp macro="" textlink="">
      <xdr:nvSpPr>
        <xdr:cNvPr id="173" name="TextBox 172"/>
        <xdr:cNvSpPr txBox="1"/>
      </xdr:nvSpPr>
      <xdr:spPr>
        <a:xfrm>
          <a:off x="10927080" y="17091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74" name="TextBox 173"/>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75" name="TextBox 174"/>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76" name="TextBox 175"/>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77" name="TextBox 176"/>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78" name="TextBox 177"/>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79" name="TextBox 178"/>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80" name="TextBox 179"/>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81" name="TextBox 180"/>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82" name="TextBox 181"/>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83" name="TextBox 182"/>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84" name="TextBox 183"/>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85" name="TextBox 184"/>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86" name="TextBox 185"/>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87" name="TextBox 186"/>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88" name="TextBox 187"/>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89" name="TextBox 188"/>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90" name="TextBox 189"/>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91" name="TextBox 190"/>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92" name="TextBox 191"/>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93" name="TextBox 192"/>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94" name="TextBox 193"/>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95" name="TextBox 194"/>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96" name="TextBox 195"/>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97" name="TextBox 196"/>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628</xdr:row>
      <xdr:rowOff>0</xdr:rowOff>
    </xdr:from>
    <xdr:ext cx="184731" cy="264560"/>
    <xdr:sp macro="" textlink="">
      <xdr:nvSpPr>
        <xdr:cNvPr id="198" name="TextBox 197"/>
        <xdr:cNvSpPr txBox="1"/>
      </xdr:nvSpPr>
      <xdr:spPr>
        <a:xfrm>
          <a:off x="10927080" y="1711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199" name="TextBox 198"/>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00" name="TextBox 199"/>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01" name="TextBox 200"/>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02" name="TextBox 201"/>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03" name="TextBox 202"/>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04" name="TextBox 203"/>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05" name="TextBox 204"/>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06" name="TextBox 205"/>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07" name="TextBox 206"/>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08" name="TextBox 207"/>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09" name="TextBox 208"/>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10" name="TextBox 209"/>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11" name="TextBox 210"/>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12" name="TextBox 211"/>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13" name="TextBox 212"/>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14" name="TextBox 213"/>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15" name="TextBox 214"/>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16" name="TextBox 215"/>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17" name="TextBox 216"/>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18" name="TextBox 217"/>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19" name="TextBox 218"/>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20" name="TextBox 219"/>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21" name="TextBox 220"/>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22" name="TextBox 221"/>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629</xdr:row>
      <xdr:rowOff>0</xdr:rowOff>
    </xdr:from>
    <xdr:ext cx="184731" cy="264560"/>
    <xdr:sp macro="" textlink="">
      <xdr:nvSpPr>
        <xdr:cNvPr id="223" name="TextBox 222"/>
        <xdr:cNvSpPr txBox="1"/>
      </xdr:nvSpPr>
      <xdr:spPr>
        <a:xfrm>
          <a:off x="10927080" y="17129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24" name="TextBox 223"/>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25" name="TextBox 224"/>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26" name="TextBox 225"/>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27" name="TextBox 226"/>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28" name="TextBox 227"/>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29" name="TextBox 228"/>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30" name="TextBox 229"/>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31" name="TextBox 230"/>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32" name="TextBox 231"/>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33" name="TextBox 232"/>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34" name="TextBox 233"/>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35" name="TextBox 234"/>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36" name="TextBox 235"/>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37" name="TextBox 236"/>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38" name="TextBox 237"/>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39" name="TextBox 238"/>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40" name="TextBox 239"/>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41" name="TextBox 240"/>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42" name="TextBox 241"/>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43" name="TextBox 242"/>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44" name="TextBox 243"/>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45" name="TextBox 244"/>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46" name="TextBox 245"/>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47" name="TextBox 246"/>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630</xdr:row>
      <xdr:rowOff>0</xdr:rowOff>
    </xdr:from>
    <xdr:ext cx="184731" cy="264560"/>
    <xdr:sp macro="" textlink="">
      <xdr:nvSpPr>
        <xdr:cNvPr id="248" name="TextBox 247"/>
        <xdr:cNvSpPr txBox="1"/>
      </xdr:nvSpPr>
      <xdr:spPr>
        <a:xfrm>
          <a:off x="10927080" y="1714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49" name="TextBox 248"/>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50" name="TextBox 249"/>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51" name="TextBox 250"/>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52" name="TextBox 251"/>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53" name="TextBox 252"/>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54" name="TextBox 253"/>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55" name="TextBox 254"/>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56" name="TextBox 255"/>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57" name="TextBox 256"/>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58" name="TextBox 257"/>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59" name="TextBox 258"/>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60" name="TextBox 259"/>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61" name="TextBox 260"/>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62" name="TextBox 261"/>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63" name="TextBox 262"/>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64" name="TextBox 263"/>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65" name="TextBox 264"/>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66" name="TextBox 265"/>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67" name="TextBox 266"/>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68" name="TextBox 267"/>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69" name="TextBox 268"/>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70" name="TextBox 269"/>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71" name="TextBox 270"/>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72" name="TextBox 271"/>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631</xdr:row>
      <xdr:rowOff>0</xdr:rowOff>
    </xdr:from>
    <xdr:ext cx="184731" cy="264560"/>
    <xdr:sp macro="" textlink="">
      <xdr:nvSpPr>
        <xdr:cNvPr id="273" name="TextBox 272"/>
        <xdr:cNvSpPr txBox="1"/>
      </xdr:nvSpPr>
      <xdr:spPr>
        <a:xfrm>
          <a:off x="10927080" y="1716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74" name="TextBox 273"/>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75" name="TextBox 274"/>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76" name="TextBox 275"/>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77" name="TextBox 276"/>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78" name="TextBox 277"/>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79" name="TextBox 278"/>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80" name="TextBox 279"/>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81" name="TextBox 280"/>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82" name="TextBox 281"/>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83" name="TextBox 282"/>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84" name="TextBox 283"/>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85" name="TextBox 284"/>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86" name="TextBox 285"/>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87" name="TextBox 286"/>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88" name="TextBox 287"/>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89" name="TextBox 288"/>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90" name="TextBox 289"/>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91" name="TextBox 290"/>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92" name="TextBox 291"/>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93" name="TextBox 292"/>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94" name="TextBox 293"/>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95" name="TextBox 294"/>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96" name="TextBox 295"/>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97" name="TextBox 296"/>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98" name="TextBox 297"/>
        <xdr:cNvSpPr txBox="1"/>
      </xdr:nvSpPr>
      <xdr:spPr>
        <a:xfrm>
          <a:off x="10927080" y="1718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299" name="TextBox 298"/>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00" name="TextBox 299"/>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01" name="TextBox 300"/>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02" name="TextBox 301"/>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03" name="TextBox 302"/>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04" name="TextBox 303"/>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05" name="TextBox 304"/>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06" name="TextBox 305"/>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07" name="TextBox 306"/>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08" name="TextBox 307"/>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09" name="TextBox 308"/>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10" name="TextBox 309"/>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11" name="TextBox 310"/>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12" name="TextBox 311"/>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13" name="TextBox 312"/>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14" name="TextBox 313"/>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15" name="TextBox 314"/>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16" name="TextBox 315"/>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17" name="TextBox 316"/>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18" name="TextBox 317"/>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19" name="TextBox 318"/>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20" name="TextBox 319"/>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21" name="TextBox 320"/>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22" name="TextBox 321"/>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23" name="TextBox 322"/>
        <xdr:cNvSpPr txBox="1"/>
      </xdr:nvSpPr>
      <xdr:spPr>
        <a:xfrm>
          <a:off x="10927080" y="172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24" name="TextBox 323"/>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25" name="TextBox 324"/>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26" name="TextBox 325"/>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27" name="TextBox 326"/>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28" name="TextBox 327"/>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29" name="TextBox 328"/>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30" name="TextBox 329"/>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31" name="TextBox 330"/>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32" name="TextBox 331"/>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33" name="TextBox 332"/>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34" name="TextBox 333"/>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35" name="TextBox 334"/>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36" name="TextBox 335"/>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37" name="TextBox 336"/>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38" name="TextBox 337"/>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39" name="TextBox 338"/>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40" name="TextBox 339"/>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41" name="TextBox 340"/>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42" name="TextBox 341"/>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43" name="TextBox 342"/>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44" name="TextBox 343"/>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45" name="TextBox 344"/>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46" name="TextBox 345"/>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47" name="TextBox 346"/>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48" name="TextBox 347"/>
        <xdr:cNvSpPr txBox="1"/>
      </xdr:nvSpPr>
      <xdr:spPr>
        <a:xfrm>
          <a:off x="10927080" y="17225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49" name="TextBox 348"/>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50" name="TextBox 349"/>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51" name="TextBox 350"/>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52" name="TextBox 351"/>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53" name="TextBox 352"/>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54" name="TextBox 353"/>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55" name="TextBox 354"/>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56" name="TextBox 355"/>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57" name="TextBox 356"/>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58" name="TextBox 357"/>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59" name="TextBox 358"/>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60" name="TextBox 359"/>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61" name="TextBox 360"/>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62" name="TextBox 361"/>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63" name="TextBox 362"/>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64" name="TextBox 363"/>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65" name="TextBox 364"/>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66" name="TextBox 365"/>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67" name="TextBox 366"/>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68" name="TextBox 367"/>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69" name="TextBox 368"/>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70" name="TextBox 369"/>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71" name="TextBox 370"/>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72" name="TextBox 371"/>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73" name="TextBox 372"/>
        <xdr:cNvSpPr txBox="1"/>
      </xdr:nvSpPr>
      <xdr:spPr>
        <a:xfrm>
          <a:off x="10927080" y="1724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74" name="TextBox 373"/>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75" name="TextBox 374"/>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76" name="TextBox 375"/>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77" name="TextBox 376"/>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78" name="TextBox 377"/>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79" name="TextBox 378"/>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80" name="TextBox 379"/>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81" name="TextBox 380"/>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82" name="TextBox 381"/>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83" name="TextBox 382"/>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84" name="TextBox 383"/>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85" name="TextBox 384"/>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86" name="TextBox 385"/>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87" name="TextBox 386"/>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88" name="TextBox 387"/>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89" name="TextBox 388"/>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90" name="TextBox 389"/>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91" name="TextBox 390"/>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92" name="TextBox 391"/>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93" name="TextBox 392"/>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94" name="TextBox 393"/>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95" name="TextBox 394"/>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96" name="TextBox 395"/>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97" name="TextBox 396"/>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398" name="TextBox 397"/>
        <xdr:cNvSpPr txBox="1"/>
      </xdr:nvSpPr>
      <xdr:spPr>
        <a:xfrm>
          <a:off x="10927080" y="17263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399" name="TextBox 398"/>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00" name="TextBox 399"/>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01" name="TextBox 400"/>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02" name="TextBox 401"/>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03" name="TextBox 402"/>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04" name="TextBox 403"/>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05" name="TextBox 404"/>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06" name="TextBox 405"/>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07" name="TextBox 406"/>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08" name="TextBox 407"/>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09" name="TextBox 408"/>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10" name="TextBox 409"/>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11" name="TextBox 410"/>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12" name="TextBox 411"/>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13" name="TextBox 412"/>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14" name="TextBox 413"/>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15" name="TextBox 414"/>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16" name="TextBox 415"/>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17" name="TextBox 416"/>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18" name="TextBox 417"/>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19" name="TextBox 418"/>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20" name="TextBox 419"/>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21" name="TextBox 420"/>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22" name="TextBox 421"/>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23" name="TextBox 422"/>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24" name="TextBox 423"/>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25" name="TextBox 424"/>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26" name="TextBox 425"/>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27" name="TextBox 426"/>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28" name="TextBox 427"/>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29" name="TextBox 428"/>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30" name="TextBox 429"/>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31" name="TextBox 430"/>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32" name="TextBox 431"/>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33" name="TextBox 432"/>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34" name="TextBox 433"/>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35" name="TextBox 434"/>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36" name="TextBox 435"/>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37" name="TextBox 436"/>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38" name="TextBox 437"/>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39" name="TextBox 438"/>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40" name="TextBox 439"/>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41" name="TextBox 440"/>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42" name="TextBox 441"/>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43" name="TextBox 442"/>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44" name="TextBox 443"/>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45" name="TextBox 444"/>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46" name="TextBox 445"/>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47" name="TextBox 446"/>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448" name="TextBox 447"/>
        <xdr:cNvSpPr txBox="1"/>
      </xdr:nvSpPr>
      <xdr:spPr>
        <a:xfrm>
          <a:off x="10927080" y="1728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49" name="TextBox 448"/>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50" name="TextBox 449"/>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51" name="TextBox 450"/>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52" name="TextBox 451"/>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53" name="TextBox 452"/>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54" name="TextBox 453"/>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55" name="TextBox 454"/>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56" name="TextBox 455"/>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57" name="TextBox 456"/>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58" name="TextBox 457"/>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59" name="TextBox 458"/>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60" name="TextBox 459"/>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61" name="TextBox 460"/>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62" name="TextBox 461"/>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63" name="TextBox 462"/>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64" name="TextBox 463"/>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65" name="TextBox 464"/>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66" name="TextBox 465"/>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67" name="TextBox 466"/>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68" name="TextBox 467"/>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69" name="TextBox 468"/>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70" name="TextBox 469"/>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71" name="TextBox 470"/>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72" name="TextBox 471"/>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473" name="TextBox 472"/>
        <xdr:cNvSpPr txBox="1"/>
      </xdr:nvSpPr>
      <xdr:spPr>
        <a:xfrm>
          <a:off x="10927080" y="1730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74" name="TextBox 473"/>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75" name="TextBox 474"/>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76" name="TextBox 475"/>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77" name="TextBox 476"/>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78" name="TextBox 477"/>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79" name="TextBox 478"/>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80" name="TextBox 479"/>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81" name="TextBox 480"/>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82" name="TextBox 481"/>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83" name="TextBox 482"/>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84" name="TextBox 483"/>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85" name="TextBox 484"/>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86" name="TextBox 485"/>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87" name="TextBox 486"/>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88" name="TextBox 487"/>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89" name="TextBox 488"/>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90" name="TextBox 489"/>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91" name="TextBox 490"/>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92" name="TextBox 491"/>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93" name="TextBox 492"/>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94" name="TextBox 493"/>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95" name="TextBox 494"/>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96" name="TextBox 495"/>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97" name="TextBox 496"/>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498" name="TextBox 497"/>
        <xdr:cNvSpPr txBox="1"/>
      </xdr:nvSpPr>
      <xdr:spPr>
        <a:xfrm>
          <a:off x="10927080" y="17320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499" name="TextBox 498"/>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00" name="TextBox 499"/>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01" name="TextBox 500"/>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02" name="TextBox 501"/>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03" name="TextBox 502"/>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04" name="TextBox 503"/>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05" name="TextBox 504"/>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06" name="TextBox 505"/>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07" name="TextBox 506"/>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08" name="TextBox 507"/>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09" name="TextBox 508"/>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10" name="TextBox 509"/>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11" name="TextBox 510"/>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12" name="TextBox 511"/>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13" name="TextBox 512"/>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14" name="TextBox 513"/>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15" name="TextBox 514"/>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16" name="TextBox 515"/>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17" name="TextBox 516"/>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18" name="TextBox 517"/>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19" name="TextBox 518"/>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20" name="TextBox 519"/>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21" name="TextBox 520"/>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22" name="TextBox 521"/>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523" name="TextBox 522"/>
        <xdr:cNvSpPr txBox="1"/>
      </xdr:nvSpPr>
      <xdr:spPr>
        <a:xfrm>
          <a:off x="10927080" y="1733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24" name="TextBox 523"/>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25" name="TextBox 524"/>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26" name="TextBox 525"/>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27" name="TextBox 526"/>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28" name="TextBox 527"/>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29" name="TextBox 528"/>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30" name="TextBox 529"/>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31" name="TextBox 530"/>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32" name="TextBox 531"/>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33" name="TextBox 532"/>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34" name="TextBox 533"/>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35" name="TextBox 534"/>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36" name="TextBox 535"/>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37" name="TextBox 536"/>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38" name="TextBox 537"/>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39" name="TextBox 538"/>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40" name="TextBox 539"/>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41" name="TextBox 540"/>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42" name="TextBox 541"/>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43" name="TextBox 542"/>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44" name="TextBox 543"/>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45" name="TextBox 544"/>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46" name="TextBox 545"/>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47" name="TextBox 546"/>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48" name="TextBox 547"/>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49" name="TextBox 548"/>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50" name="TextBox 549"/>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51" name="TextBox 550"/>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52" name="TextBox 551"/>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53" name="TextBox 552"/>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54" name="TextBox 553"/>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55" name="TextBox 554"/>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56" name="TextBox 555"/>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57" name="TextBox 556"/>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58" name="TextBox 557"/>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59" name="TextBox 558"/>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60" name="TextBox 559"/>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61" name="TextBox 560"/>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62" name="TextBox 561"/>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63" name="TextBox 562"/>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64" name="TextBox 563"/>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65" name="TextBox 564"/>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66" name="TextBox 565"/>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67" name="TextBox 566"/>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68" name="TextBox 567"/>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69" name="TextBox 568"/>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70" name="TextBox 569"/>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71" name="TextBox 570"/>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72" name="TextBox 571"/>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573" name="TextBox 572"/>
        <xdr:cNvSpPr txBox="1"/>
      </xdr:nvSpPr>
      <xdr:spPr>
        <a:xfrm>
          <a:off x="10927080" y="1735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74" name="TextBox 573"/>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75" name="TextBox 574"/>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76" name="TextBox 575"/>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77" name="TextBox 576"/>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78" name="TextBox 577"/>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79" name="TextBox 578"/>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80" name="TextBox 579"/>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81" name="TextBox 580"/>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82" name="TextBox 581"/>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83" name="TextBox 582"/>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84" name="TextBox 583"/>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85" name="TextBox 584"/>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86" name="TextBox 585"/>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87" name="TextBox 586"/>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88" name="TextBox 587"/>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89" name="TextBox 588"/>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90" name="TextBox 589"/>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91" name="TextBox 590"/>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92" name="TextBox 591"/>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93" name="TextBox 592"/>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94" name="TextBox 593"/>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95" name="TextBox 594"/>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96" name="TextBox 595"/>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97" name="TextBox 596"/>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598" name="TextBox 597"/>
        <xdr:cNvSpPr txBox="1"/>
      </xdr:nvSpPr>
      <xdr:spPr>
        <a:xfrm>
          <a:off x="10927080" y="1737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599" name="TextBox 598"/>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00" name="TextBox 599"/>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01" name="TextBox 600"/>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02" name="TextBox 601"/>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03" name="TextBox 602"/>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04" name="TextBox 603"/>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05" name="TextBox 604"/>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06" name="TextBox 605"/>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07" name="TextBox 606"/>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08" name="TextBox 607"/>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09" name="TextBox 608"/>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10" name="TextBox 609"/>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11" name="TextBox 610"/>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12" name="TextBox 611"/>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13" name="TextBox 612"/>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14" name="TextBox 613"/>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15" name="TextBox 614"/>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16" name="TextBox 615"/>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17" name="TextBox 616"/>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18" name="TextBox 617"/>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19" name="TextBox 618"/>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20" name="TextBox 619"/>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21" name="TextBox 620"/>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22" name="TextBox 621"/>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23" name="TextBox 622"/>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24" name="TextBox 623"/>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25" name="TextBox 624"/>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26" name="TextBox 625"/>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27" name="TextBox 626"/>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28" name="TextBox 627"/>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29" name="TextBox 628"/>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30" name="TextBox 629"/>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31" name="TextBox 630"/>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32" name="TextBox 631"/>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33" name="TextBox 632"/>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34" name="TextBox 633"/>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35" name="TextBox 634"/>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36" name="TextBox 635"/>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37" name="TextBox 636"/>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38" name="TextBox 637"/>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39" name="TextBox 638"/>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40" name="TextBox 639"/>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41" name="TextBox 640"/>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42" name="TextBox 641"/>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43" name="TextBox 642"/>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44" name="TextBox 643"/>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45" name="TextBox 644"/>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46" name="TextBox 645"/>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47" name="TextBox 646"/>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648" name="TextBox 647"/>
        <xdr:cNvSpPr txBox="1"/>
      </xdr:nvSpPr>
      <xdr:spPr>
        <a:xfrm>
          <a:off x="10927080" y="1739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49" name="TextBox 648"/>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50" name="TextBox 649"/>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51" name="TextBox 650"/>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52" name="TextBox 651"/>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53" name="TextBox 652"/>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54" name="TextBox 653"/>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55" name="TextBox 654"/>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56" name="TextBox 655"/>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57" name="TextBox 656"/>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58" name="TextBox 657"/>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59" name="TextBox 658"/>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60" name="TextBox 659"/>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61" name="TextBox 660"/>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62" name="TextBox 661"/>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63" name="TextBox 662"/>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64" name="TextBox 663"/>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65" name="TextBox 664"/>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66" name="TextBox 665"/>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67" name="TextBox 666"/>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68" name="TextBox 667"/>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69" name="TextBox 668"/>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70" name="TextBox 669"/>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71" name="TextBox 670"/>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72" name="TextBox 671"/>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73" name="TextBox 672"/>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74" name="TextBox 673"/>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75" name="TextBox 674"/>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76" name="TextBox 675"/>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77" name="TextBox 676"/>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78" name="TextBox 677"/>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79" name="TextBox 678"/>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80" name="TextBox 679"/>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81" name="TextBox 680"/>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82" name="TextBox 681"/>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83" name="TextBox 682"/>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84" name="TextBox 683"/>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85" name="TextBox 684"/>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86" name="TextBox 685"/>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87" name="TextBox 686"/>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88" name="TextBox 687"/>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89" name="TextBox 688"/>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90" name="TextBox 689"/>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91" name="TextBox 690"/>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92" name="TextBox 691"/>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93" name="TextBox 692"/>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94" name="TextBox 693"/>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95" name="TextBox 694"/>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96" name="TextBox 695"/>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97" name="TextBox 696"/>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698" name="TextBox 697"/>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699" name="TextBox 69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00" name="TextBox 69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01" name="TextBox 70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02" name="TextBox 70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03" name="TextBox 70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04" name="TextBox 70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05" name="TextBox 70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06" name="TextBox 70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07" name="TextBox 70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08" name="TextBox 70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09" name="TextBox 70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10" name="TextBox 70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11" name="TextBox 71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12" name="TextBox 71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13" name="TextBox 71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14" name="TextBox 71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15" name="TextBox 71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16" name="TextBox 71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17" name="TextBox 71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18" name="TextBox 71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19" name="TextBox 71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20" name="TextBox 71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21" name="TextBox 72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22" name="TextBox 72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23" name="TextBox 72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24" name="TextBox 72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25" name="TextBox 72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26" name="TextBox 72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27" name="TextBox 72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28" name="TextBox 72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29" name="TextBox 72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30" name="TextBox 72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31" name="TextBox 73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32" name="TextBox 73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33" name="TextBox 73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34" name="TextBox 73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35" name="TextBox 73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36" name="TextBox 73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37" name="TextBox 73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38" name="TextBox 73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39" name="TextBox 73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40" name="TextBox 73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41" name="TextBox 74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42" name="TextBox 74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43" name="TextBox 74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44" name="TextBox 74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45" name="TextBox 74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46" name="TextBox 74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47" name="TextBox 74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48" name="TextBox 74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49" name="TextBox 748"/>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50" name="TextBox 749"/>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51" name="TextBox 750"/>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52" name="TextBox 751"/>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53" name="TextBox 752"/>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54" name="TextBox 753"/>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55" name="TextBox 754"/>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56" name="TextBox 755"/>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57" name="TextBox 756"/>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58" name="TextBox 757"/>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59" name="TextBox 758"/>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60" name="TextBox 759"/>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61" name="TextBox 760"/>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62" name="TextBox 761"/>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763" name="TextBox 762"/>
        <xdr:cNvSpPr txBox="1"/>
      </xdr:nvSpPr>
      <xdr:spPr>
        <a:xfrm>
          <a:off x="10927080" y="1745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64" name="TextBox 763"/>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65" name="TextBox 764"/>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66" name="TextBox 765"/>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67" name="TextBox 766"/>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68" name="TextBox 767"/>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69" name="TextBox 768"/>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70" name="TextBox 769"/>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71" name="TextBox 770"/>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72" name="TextBox 771"/>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73" name="TextBox 772"/>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74" name="TextBox 773"/>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75" name="TextBox 774"/>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76" name="TextBox 775"/>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77" name="TextBox 776"/>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78" name="TextBox 777"/>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79" name="TextBox 778"/>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80" name="TextBox 779"/>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81" name="TextBox 780"/>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82" name="TextBox 781"/>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83" name="TextBox 782"/>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84" name="TextBox 783"/>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85" name="TextBox 784"/>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86" name="TextBox 785"/>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87" name="TextBox 786"/>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788" name="TextBox 787"/>
        <xdr:cNvSpPr txBox="1"/>
      </xdr:nvSpPr>
      <xdr:spPr>
        <a:xfrm>
          <a:off x="10927080" y="1741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89" name="TextBox 78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90" name="TextBox 78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91" name="TextBox 79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92" name="TextBox 79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93" name="TextBox 79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94" name="TextBox 79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95" name="TextBox 79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96" name="TextBox 79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97" name="TextBox 79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98" name="TextBox 79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799" name="TextBox 79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00" name="TextBox 79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01" name="TextBox 80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02" name="TextBox 80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03" name="TextBox 80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04" name="TextBox 80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05" name="TextBox 80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06" name="TextBox 80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07" name="TextBox 80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08" name="TextBox 80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09" name="TextBox 80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10" name="TextBox 80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11" name="TextBox 81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12" name="TextBox 81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13" name="TextBox 81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14" name="TextBox 81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15" name="TextBox 81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16" name="TextBox 81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17" name="TextBox 81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18" name="TextBox 81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19" name="TextBox 81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20" name="TextBox 81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21" name="TextBox 82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22" name="TextBox 82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23" name="TextBox 82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24" name="TextBox 82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25" name="TextBox 82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26" name="TextBox 82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27" name="TextBox 82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28" name="TextBox 82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29" name="TextBox 82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30" name="TextBox 82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31" name="TextBox 83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32" name="TextBox 83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33" name="TextBox 83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34" name="TextBox 83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35" name="TextBox 83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36" name="TextBox 83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37" name="TextBox 83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38" name="TextBox 83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39" name="TextBox 83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40" name="TextBox 83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41" name="TextBox 84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42" name="TextBox 84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43" name="TextBox 84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44" name="TextBox 84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45" name="TextBox 84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46" name="TextBox 84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47" name="TextBox 84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48" name="TextBox 84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49" name="TextBox 84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50" name="TextBox 84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51" name="TextBox 85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52" name="TextBox 85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53" name="TextBox 85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54" name="TextBox 85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55" name="TextBox 85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56" name="TextBox 85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57" name="TextBox 85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58" name="TextBox 85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59" name="TextBox 85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60" name="TextBox 85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61" name="TextBox 86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62" name="TextBox 86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63" name="TextBox 86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64" name="TextBox 86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65" name="TextBox 86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66" name="TextBox 86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67" name="TextBox 86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68" name="TextBox 86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69" name="TextBox 86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70" name="TextBox 86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71" name="TextBox 87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72" name="TextBox 87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73" name="TextBox 87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74" name="TextBox 87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75" name="TextBox 87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76" name="TextBox 87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77" name="TextBox 87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78" name="TextBox 87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79" name="TextBox 878"/>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80" name="TextBox 879"/>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81" name="TextBox 880"/>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82" name="TextBox 881"/>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83" name="TextBox 882"/>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84" name="TextBox 883"/>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85" name="TextBox 884"/>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86" name="TextBox 885"/>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87" name="TextBox 886"/>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888" name="TextBox 887"/>
        <xdr:cNvSpPr txBox="1"/>
      </xdr:nvSpPr>
      <xdr:spPr>
        <a:xfrm>
          <a:off x="10927080" y="17434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889" name="TextBox 888"/>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890" name="TextBox 889"/>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891" name="TextBox 890"/>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892" name="TextBox 891"/>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893" name="TextBox 892"/>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894" name="TextBox 893"/>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895" name="TextBox 894"/>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896" name="TextBox 895"/>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897" name="TextBox 896"/>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898" name="TextBox 897"/>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899" name="TextBox 898"/>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00" name="TextBox 899"/>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01" name="TextBox 900"/>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02" name="TextBox 901"/>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03" name="TextBox 902"/>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04" name="TextBox 903"/>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05" name="TextBox 904"/>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06" name="TextBox 905"/>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07" name="TextBox 906"/>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08" name="TextBox 907"/>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09" name="TextBox 908"/>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10" name="TextBox 909"/>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11" name="TextBox 910"/>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12" name="TextBox 911"/>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913" name="TextBox 912"/>
        <xdr:cNvSpPr txBox="1"/>
      </xdr:nvSpPr>
      <xdr:spPr>
        <a:xfrm>
          <a:off x="10927080" y="1747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14" name="TextBox 913"/>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15" name="TextBox 914"/>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16" name="TextBox 915"/>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17" name="TextBox 916"/>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18" name="TextBox 917"/>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19" name="TextBox 918"/>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20" name="TextBox 919"/>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21" name="TextBox 920"/>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22" name="TextBox 921"/>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23" name="TextBox 922"/>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24" name="TextBox 923"/>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25" name="TextBox 924"/>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26" name="TextBox 925"/>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27" name="TextBox 926"/>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28" name="TextBox 927"/>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29" name="TextBox 928"/>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30" name="TextBox 929"/>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31" name="TextBox 930"/>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32" name="TextBox 931"/>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33" name="TextBox 932"/>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34" name="TextBox 933"/>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35" name="TextBox 934"/>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36" name="TextBox 935"/>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37" name="TextBox 936"/>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38" name="TextBox 937"/>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39" name="TextBox 938"/>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40" name="TextBox 939"/>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41" name="TextBox 940"/>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42" name="TextBox 941"/>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43" name="TextBox 942"/>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44" name="TextBox 943"/>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45" name="TextBox 944"/>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46" name="TextBox 945"/>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47" name="TextBox 946"/>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48" name="TextBox 947"/>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49" name="TextBox 948"/>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50" name="TextBox 949"/>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51" name="TextBox 950"/>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52" name="TextBox 951"/>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53" name="TextBox 952"/>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54" name="TextBox 953"/>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55" name="TextBox 954"/>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56" name="TextBox 955"/>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57" name="TextBox 956"/>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58" name="TextBox 957"/>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59" name="TextBox 958"/>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60" name="TextBox 959"/>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61" name="TextBox 960"/>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62" name="TextBox 961"/>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963" name="TextBox 962"/>
        <xdr:cNvSpPr txBox="1"/>
      </xdr:nvSpPr>
      <xdr:spPr>
        <a:xfrm>
          <a:off x="10927080" y="1749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64" name="TextBox 963"/>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65" name="TextBox 964"/>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66" name="TextBox 965"/>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67" name="TextBox 966"/>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68" name="TextBox 967"/>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69" name="TextBox 968"/>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70" name="TextBox 969"/>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71" name="TextBox 970"/>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72" name="TextBox 971"/>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622</xdr:row>
      <xdr:rowOff>0</xdr:rowOff>
    </xdr:from>
    <xdr:ext cx="184731" cy="264560"/>
    <xdr:sp macro="" textlink="">
      <xdr:nvSpPr>
        <xdr:cNvPr id="973" name="TextBox 972"/>
        <xdr:cNvSpPr txBox="1"/>
      </xdr:nvSpPr>
      <xdr:spPr>
        <a:xfrm>
          <a:off x="10927080" y="1699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623</xdr:row>
      <xdr:rowOff>0</xdr:rowOff>
    </xdr:from>
    <xdr:ext cx="184731" cy="264560"/>
    <xdr:sp macro="" textlink="">
      <xdr:nvSpPr>
        <xdr:cNvPr id="974" name="TextBox 973"/>
        <xdr:cNvSpPr txBox="1"/>
      </xdr:nvSpPr>
      <xdr:spPr>
        <a:xfrm>
          <a:off x="10927080" y="1701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623</xdr:row>
      <xdr:rowOff>0</xdr:rowOff>
    </xdr:from>
    <xdr:ext cx="184731" cy="264560"/>
    <xdr:sp macro="" textlink="">
      <xdr:nvSpPr>
        <xdr:cNvPr id="975" name="TextBox 974"/>
        <xdr:cNvSpPr txBox="1"/>
      </xdr:nvSpPr>
      <xdr:spPr>
        <a:xfrm>
          <a:off x="10927080" y="1701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623</xdr:row>
      <xdr:rowOff>0</xdr:rowOff>
    </xdr:from>
    <xdr:ext cx="184731" cy="264560"/>
    <xdr:sp macro="" textlink="">
      <xdr:nvSpPr>
        <xdr:cNvPr id="976" name="TextBox 975"/>
        <xdr:cNvSpPr txBox="1"/>
      </xdr:nvSpPr>
      <xdr:spPr>
        <a:xfrm>
          <a:off x="10927080" y="1701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623</xdr:row>
      <xdr:rowOff>0</xdr:rowOff>
    </xdr:from>
    <xdr:ext cx="184731" cy="264560"/>
    <xdr:sp macro="" textlink="">
      <xdr:nvSpPr>
        <xdr:cNvPr id="977" name="TextBox 976"/>
        <xdr:cNvSpPr txBox="1"/>
      </xdr:nvSpPr>
      <xdr:spPr>
        <a:xfrm>
          <a:off x="10927080" y="1701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623</xdr:row>
      <xdr:rowOff>0</xdr:rowOff>
    </xdr:from>
    <xdr:ext cx="184731" cy="264560"/>
    <xdr:sp macro="" textlink="">
      <xdr:nvSpPr>
        <xdr:cNvPr id="978" name="TextBox 977"/>
        <xdr:cNvSpPr txBox="1"/>
      </xdr:nvSpPr>
      <xdr:spPr>
        <a:xfrm>
          <a:off x="10927080" y="1701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623</xdr:row>
      <xdr:rowOff>0</xdr:rowOff>
    </xdr:from>
    <xdr:ext cx="184731" cy="264560"/>
    <xdr:sp macro="" textlink="">
      <xdr:nvSpPr>
        <xdr:cNvPr id="979" name="TextBox 978"/>
        <xdr:cNvSpPr txBox="1"/>
      </xdr:nvSpPr>
      <xdr:spPr>
        <a:xfrm>
          <a:off x="10927080" y="1701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623</xdr:row>
      <xdr:rowOff>0</xdr:rowOff>
    </xdr:from>
    <xdr:ext cx="184731" cy="264560"/>
    <xdr:sp macro="" textlink="">
      <xdr:nvSpPr>
        <xdr:cNvPr id="980" name="TextBox 979"/>
        <xdr:cNvSpPr txBox="1"/>
      </xdr:nvSpPr>
      <xdr:spPr>
        <a:xfrm>
          <a:off x="10927080" y="1701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623</xdr:row>
      <xdr:rowOff>0</xdr:rowOff>
    </xdr:from>
    <xdr:ext cx="184731" cy="264560"/>
    <xdr:sp macro="" textlink="">
      <xdr:nvSpPr>
        <xdr:cNvPr id="981" name="TextBox 980"/>
        <xdr:cNvSpPr txBox="1"/>
      </xdr:nvSpPr>
      <xdr:spPr>
        <a:xfrm>
          <a:off x="10927080" y="1701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623</xdr:row>
      <xdr:rowOff>0</xdr:rowOff>
    </xdr:from>
    <xdr:ext cx="184731" cy="264560"/>
    <xdr:sp macro="" textlink="">
      <xdr:nvSpPr>
        <xdr:cNvPr id="982" name="TextBox 981"/>
        <xdr:cNvSpPr txBox="1"/>
      </xdr:nvSpPr>
      <xdr:spPr>
        <a:xfrm>
          <a:off x="10927080" y="1701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623</xdr:row>
      <xdr:rowOff>0</xdr:rowOff>
    </xdr:from>
    <xdr:ext cx="184731" cy="264560"/>
    <xdr:sp macro="" textlink="">
      <xdr:nvSpPr>
        <xdr:cNvPr id="983" name="TextBox 982"/>
        <xdr:cNvSpPr txBox="1"/>
      </xdr:nvSpPr>
      <xdr:spPr>
        <a:xfrm>
          <a:off x="10927080" y="1701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16</xdr:col>
      <xdr:colOff>446314</xdr:colOff>
      <xdr:row>379</xdr:row>
      <xdr:rowOff>32657</xdr:rowOff>
    </xdr:from>
    <xdr:to>
      <xdr:col>17</xdr:col>
      <xdr:colOff>2802253</xdr:colOff>
      <xdr:row>390</xdr:row>
      <xdr:rowOff>65314</xdr:rowOff>
    </xdr:to>
    <xdr:sp macro="" textlink="">
      <xdr:nvSpPr>
        <xdr:cNvPr id="984" name="TextBox 983"/>
        <xdr:cNvSpPr txBox="1"/>
      </xdr:nvSpPr>
      <xdr:spPr>
        <a:xfrm>
          <a:off x="17004574" y="122059337"/>
          <a:ext cx="4847679" cy="2128157"/>
        </a:xfrm>
        <a:prstGeom prst="rect">
          <a:avLst/>
        </a:prstGeom>
        <a:solidFill>
          <a:schemeClr val="accent5">
            <a:lumMod val="20000"/>
            <a:lumOff val="80000"/>
          </a:schemeClr>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CREDITS (and </a:t>
          </a:r>
          <a:r>
            <a:rPr lang="en-US" sz="1100" b="1" baseline="0"/>
            <a:t>Blame)</a:t>
          </a:r>
          <a:r>
            <a:rPr lang="en-US" sz="1100" b="1"/>
            <a:t>: </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Data in the table has been compiled by David Chambers and Lindsay Newland Bowker.  We take full responsibility for any errors - but kindly let us know if you see one/some and we will correct it.</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Thanks to Bill Williams for his contribution of geologic information on the deposits; and,</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Thanks to Eric A. Tuttle  for his assistance in assembling the data base.</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xdr:txBody>
    </xdr:sp>
    <xdr:clientData/>
  </xdr:twoCellAnchor>
  <xdr:oneCellAnchor>
    <xdr:from>
      <xdr:col>14</xdr:col>
      <xdr:colOff>0</xdr:colOff>
      <xdr:row>463</xdr:row>
      <xdr:rowOff>0</xdr:rowOff>
    </xdr:from>
    <xdr:ext cx="184731" cy="264560"/>
    <xdr:sp macro="" textlink="">
      <xdr:nvSpPr>
        <xdr:cNvPr id="985" name="TextBox 984"/>
        <xdr:cNvSpPr txBox="1"/>
      </xdr:nvSpPr>
      <xdr:spPr>
        <a:xfrm>
          <a:off x="15118080" y="138889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14</xdr:col>
      <xdr:colOff>0</xdr:colOff>
      <xdr:row>463</xdr:row>
      <xdr:rowOff>0</xdr:rowOff>
    </xdr:from>
    <xdr:ext cx="184731" cy="264560"/>
    <xdr:sp macro="" textlink="">
      <xdr:nvSpPr>
        <xdr:cNvPr id="986" name="TextBox 985"/>
        <xdr:cNvSpPr txBox="1"/>
      </xdr:nvSpPr>
      <xdr:spPr>
        <a:xfrm>
          <a:off x="15118080" y="138889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16</xdr:col>
      <xdr:colOff>1230086</xdr:colOff>
      <xdr:row>460</xdr:row>
      <xdr:rowOff>152401</xdr:rowOff>
    </xdr:from>
    <xdr:to>
      <xdr:col>18</xdr:col>
      <xdr:colOff>108858</xdr:colOff>
      <xdr:row>491</xdr:row>
      <xdr:rowOff>174173</xdr:rowOff>
    </xdr:to>
    <xdr:graphicFrame macro="">
      <xdr:nvGraphicFramePr>
        <xdr:cNvPr id="987" name="Chart 986"/>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35812</xdr:colOff>
      <xdr:row>1</xdr:row>
      <xdr:rowOff>24318</xdr:rowOff>
    </xdr:from>
    <xdr:to>
      <xdr:col>32</xdr:col>
      <xdr:colOff>378</xdr:colOff>
      <xdr:row>1</xdr:row>
      <xdr:rowOff>620486</xdr:rowOff>
    </xdr:to>
    <xdr:sp macro="" textlink="">
      <xdr:nvSpPr>
        <xdr:cNvPr id="988" name="TextBox 987"/>
        <xdr:cNvSpPr txBox="1"/>
      </xdr:nvSpPr>
      <xdr:spPr>
        <a:xfrm>
          <a:off x="33624772" y="252918"/>
          <a:ext cx="3622166" cy="573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rPr>
            <a:t>The magnitude index ( Col c)  indicates the overall scale of an event based on its release, runout and deaths. The index base is the decade 1991 to 2000.  The score for each component is the unweighted ratio of the event measure to the average measure for the reference decade </a:t>
          </a:r>
        </a:p>
      </xdr:txBody>
    </xdr:sp>
    <xdr:clientData/>
  </xdr:twoCellAnchor>
  <xdr:twoCellAnchor>
    <xdr:from>
      <xdr:col>33</xdr:col>
      <xdr:colOff>0</xdr:colOff>
      <xdr:row>1</xdr:row>
      <xdr:rowOff>21981</xdr:rowOff>
    </xdr:from>
    <xdr:to>
      <xdr:col>36</xdr:col>
      <xdr:colOff>0</xdr:colOff>
      <xdr:row>1</xdr:row>
      <xdr:rowOff>544286</xdr:rowOff>
    </xdr:to>
    <xdr:sp macro="" textlink="">
      <xdr:nvSpPr>
        <xdr:cNvPr id="989" name="TextBox 988"/>
        <xdr:cNvSpPr txBox="1"/>
      </xdr:nvSpPr>
      <xdr:spPr>
        <a:xfrm>
          <a:off x="37871400" y="250581"/>
          <a:ext cx="1988820" cy="522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rPr>
            <a:t>The severity codes are based on but not excusively determned by criterion values for  release,runout &amp; deaths</a:t>
          </a:r>
        </a:p>
      </xdr:txBody>
    </xdr:sp>
    <xdr:clientData/>
  </xdr:twoCellAnchor>
  <xdr:twoCellAnchor>
    <xdr:from>
      <xdr:col>32</xdr:col>
      <xdr:colOff>206829</xdr:colOff>
      <xdr:row>359</xdr:row>
      <xdr:rowOff>152400</xdr:rowOff>
    </xdr:from>
    <xdr:to>
      <xdr:col>34</xdr:col>
      <xdr:colOff>449038</xdr:colOff>
      <xdr:row>361</xdr:row>
      <xdr:rowOff>135234</xdr:rowOff>
    </xdr:to>
    <xdr:sp macro="" textlink="">
      <xdr:nvSpPr>
        <xdr:cNvPr id="990" name="TextBox 989"/>
        <xdr:cNvSpPr txBox="1"/>
      </xdr:nvSpPr>
      <xdr:spPr>
        <a:xfrm>
          <a:off x="37453389" y="117302280"/>
          <a:ext cx="1529989" cy="714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0070C0"/>
              </a:solidFill>
            </a:rPr>
            <a:t>The index values differentiate magnitude amongst the three severity codes</a:t>
          </a:r>
        </a:p>
      </xdr:txBody>
    </xdr:sp>
    <xdr:clientData/>
  </xdr:twoCellAnchor>
  <xdr:twoCellAnchor>
    <xdr:from>
      <xdr:col>19</xdr:col>
      <xdr:colOff>598714</xdr:colOff>
      <xdr:row>358</xdr:row>
      <xdr:rowOff>261257</xdr:rowOff>
    </xdr:from>
    <xdr:to>
      <xdr:col>25</xdr:col>
      <xdr:colOff>684266</xdr:colOff>
      <xdr:row>360</xdr:row>
      <xdr:rowOff>360162</xdr:rowOff>
    </xdr:to>
    <xdr:sp macro="" textlink="">
      <xdr:nvSpPr>
        <xdr:cNvPr id="991" name="TextBox 990"/>
        <xdr:cNvSpPr txBox="1"/>
      </xdr:nvSpPr>
      <xdr:spPr>
        <a:xfrm>
          <a:off x="28061194" y="116854877"/>
          <a:ext cx="3773632" cy="1020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0070C0"/>
              </a:solidFill>
            </a:rPr>
            <a:t>Complete doumentation on the index is available from Bowker Associates(LNBowker@BowkerAssociates.org).  The difference in total scores for each of the three varaiables indicates the releative incidence of reporting on the variable. ( ie not every record has a documented entry for each of the three variable) We determined that no  weightng was necessary to insure that each variable is equally represented</a:t>
          </a:r>
          <a:r>
            <a:rPr lang="en-US" sz="900" b="1"/>
            <a:t> </a:t>
          </a:r>
        </a:p>
        <a:p>
          <a:endParaRPr lang="en-US" sz="800" b="1"/>
        </a:p>
      </xdr:txBody>
    </xdr:sp>
    <xdr:clientData/>
  </xdr:twoCellAnchor>
  <xdr:twoCellAnchor>
    <xdr:from>
      <xdr:col>16</xdr:col>
      <xdr:colOff>1208314</xdr:colOff>
      <xdr:row>495</xdr:row>
      <xdr:rowOff>21771</xdr:rowOff>
    </xdr:from>
    <xdr:to>
      <xdr:col>18</xdr:col>
      <xdr:colOff>87086</xdr:colOff>
      <xdr:row>527</xdr:row>
      <xdr:rowOff>76201</xdr:rowOff>
    </xdr:to>
    <xdr:graphicFrame macro="">
      <xdr:nvGraphicFramePr>
        <xdr:cNvPr id="992" name="Chart 991"/>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0.81891</cdr:x>
      <cdr:y>0.66401</cdr:y>
    </cdr:from>
    <cdr:to>
      <cdr:x>0.9841</cdr:x>
      <cdr:y>0.88537</cdr:y>
    </cdr:to>
    <cdr:sp macro="" textlink="">
      <cdr:nvSpPr>
        <cdr:cNvPr id="3" name="TextBox 2"/>
        <cdr:cNvSpPr txBox="1"/>
      </cdr:nvSpPr>
      <cdr:spPr>
        <a:xfrm xmlns:a="http://schemas.openxmlformats.org/drawingml/2006/main">
          <a:off x="7336527" y="4380305"/>
          <a:ext cx="1479928" cy="14602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baseline="0">
              <a:solidFill>
                <a:schemeClr val="tx2"/>
              </a:solidFill>
            </a:rPr>
            <a:t>Sources:</a:t>
          </a:r>
        </a:p>
        <a:p xmlns:a="http://schemas.openxmlformats.org/drawingml/2006/main">
          <a:r>
            <a:rPr lang="en-US" sz="1200" b="1" baseline="0">
              <a:solidFill>
                <a:schemeClr val="tx2"/>
              </a:solidFill>
            </a:rPr>
            <a:t>ICOLD(2001)</a:t>
          </a:r>
        </a:p>
        <a:p xmlns:a="http://schemas.openxmlformats.org/drawingml/2006/main">
          <a:r>
            <a:rPr lang="en-US" sz="1200" b="1" baseline="0">
              <a:solidFill>
                <a:schemeClr val="tx2"/>
              </a:solidFill>
            </a:rPr>
            <a:t>WISE (2015)</a:t>
          </a:r>
        </a:p>
        <a:p xmlns:a="http://schemas.openxmlformats.org/drawingml/2006/main">
          <a:r>
            <a:rPr lang="en-US" sz="1200" b="1" baseline="0">
              <a:solidFill>
                <a:schemeClr val="tx2"/>
              </a:solidFill>
            </a:rPr>
            <a:t>Wei  et. al (2012)</a:t>
          </a:r>
        </a:p>
        <a:p xmlns:a="http://schemas.openxmlformats.org/drawingml/2006/main">
          <a:r>
            <a:rPr lang="en-US" sz="1200" b="1" baseline="0">
              <a:solidFill>
                <a:schemeClr val="tx2"/>
              </a:solidFill>
            </a:rPr>
            <a:t>Rico et. al (2007)</a:t>
          </a:r>
        </a:p>
        <a:p xmlns:a="http://schemas.openxmlformats.org/drawingml/2006/main">
          <a:r>
            <a:rPr lang="en-US" sz="1200" b="1" baseline="0">
              <a:solidFill>
                <a:schemeClr val="tx2"/>
              </a:solidFill>
            </a:rPr>
            <a:t>Other (see data base)</a:t>
          </a:r>
        </a:p>
      </cdr:txBody>
    </cdr:sp>
  </cdr:relSizeAnchor>
</c:userShapes>
</file>

<file path=xl/drawings/drawing3.xml><?xml version="1.0" encoding="utf-8"?>
<c:userShapes xmlns:c="http://schemas.openxmlformats.org/drawingml/2006/chart">
  <cdr:relSizeAnchor xmlns:cdr="http://schemas.openxmlformats.org/drawingml/2006/chartDrawing">
    <cdr:from>
      <cdr:x>0.83481</cdr:x>
      <cdr:y>0.61451</cdr:y>
    </cdr:from>
    <cdr:to>
      <cdr:x>1</cdr:x>
      <cdr:y>0.83587</cdr:y>
    </cdr:to>
    <cdr:sp macro="" textlink="">
      <cdr:nvSpPr>
        <cdr:cNvPr id="3" name="TextBox 2"/>
        <cdr:cNvSpPr txBox="1"/>
      </cdr:nvSpPr>
      <cdr:spPr>
        <a:xfrm xmlns:a="http://schemas.openxmlformats.org/drawingml/2006/main">
          <a:off x="7479015" y="4053734"/>
          <a:ext cx="1479928" cy="14602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baseline="0">
              <a:solidFill>
                <a:schemeClr val="tx2"/>
              </a:solidFill>
            </a:rPr>
            <a:t>Sources:</a:t>
          </a:r>
        </a:p>
        <a:p xmlns:a="http://schemas.openxmlformats.org/drawingml/2006/main">
          <a:r>
            <a:rPr lang="en-US" sz="1200" b="1" baseline="0">
              <a:solidFill>
                <a:schemeClr val="tx2"/>
              </a:solidFill>
            </a:rPr>
            <a:t>ICOLD(2001)</a:t>
          </a:r>
        </a:p>
        <a:p xmlns:a="http://schemas.openxmlformats.org/drawingml/2006/main">
          <a:r>
            <a:rPr lang="en-US" sz="1200" b="1" baseline="0">
              <a:solidFill>
                <a:schemeClr val="tx2"/>
              </a:solidFill>
            </a:rPr>
            <a:t>WISE (2015)</a:t>
          </a:r>
        </a:p>
        <a:p xmlns:a="http://schemas.openxmlformats.org/drawingml/2006/main">
          <a:r>
            <a:rPr lang="en-US" sz="1200" b="1" baseline="0">
              <a:solidFill>
                <a:schemeClr val="tx2"/>
              </a:solidFill>
            </a:rPr>
            <a:t>Wei  et. al (2012)</a:t>
          </a:r>
        </a:p>
        <a:p xmlns:a="http://schemas.openxmlformats.org/drawingml/2006/main">
          <a:r>
            <a:rPr lang="en-US" sz="1200" b="1" baseline="0">
              <a:solidFill>
                <a:schemeClr val="tx2"/>
              </a:solidFill>
            </a:rPr>
            <a:t>Rico et. al (2007)</a:t>
          </a:r>
        </a:p>
        <a:p xmlns:a="http://schemas.openxmlformats.org/drawingml/2006/main">
          <a:r>
            <a:rPr lang="en-US" sz="1200" b="1" baseline="0">
              <a:solidFill>
                <a:schemeClr val="tx2"/>
              </a:solidFill>
            </a:rPr>
            <a:t>Other (see data base)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Chambers/1-TRANSFER%20DATA/CDA%20TAILINGS%20DAM%20BREAK%20DATABASE%20-%20Small%20et%20al%204Jul17%20(Autosa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20Chambers/1-DATA/Tailings%20Dams/1-Spreadsheets/TSF%20Failures%20With%20&amp;%20Without%20Ch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ling_Classes"/>
      <sheetName val="Database"/>
      <sheetName val="Database for Paper"/>
      <sheetName val="Database for Appendix"/>
      <sheetName val="Cht_Runout_H"/>
      <sheetName val="Cht_Runout_Vol"/>
      <sheetName val="Cht_Runout_Factor"/>
      <sheetName val="Cht_Runout_Mod_Factor"/>
      <sheetName val="Cht_Outflow_Impound"/>
      <sheetName val="Tables"/>
    </sheetNames>
    <sheetDataSet>
      <sheetData sheetId="0" refreshError="1"/>
      <sheetData sheetId="1" refreshError="1"/>
      <sheetData sheetId="2">
        <row r="4">
          <cell r="BH4" t="str">
            <v>1A- Flow of water and liquefied tailings.</v>
          </cell>
        </row>
      </sheetData>
      <sheetData sheetId="3" refreshError="1"/>
      <sheetData sheetId="4" refreshError="1"/>
      <sheetData sheetId="5" refreshError="1"/>
      <sheetData sheetId="6" refreshError="1"/>
      <sheetData sheetId="7" refreshError="1"/>
      <sheetData sheetId="8" refreshError="1"/>
      <sheetData sheetId="9" refreshError="1"/>
      <sheetData sheetId="10">
        <row r="6">
          <cell r="A6" t="str">
            <v>Upstream/ Tailings</v>
          </cell>
          <cell r="B6" t="str">
            <v>Active</v>
          </cell>
          <cell r="C6" t="str">
            <v>Yes</v>
          </cell>
          <cell r="D6" t="str">
            <v>Slope failure/ Static</v>
          </cell>
          <cell r="E6" t="str">
            <v>Static</v>
          </cell>
          <cell r="F6" t="str">
            <v>1A- Flow of water and liquefied tailings.</v>
          </cell>
          <cell r="G6" t="str">
            <v>Soft</v>
          </cell>
        </row>
        <row r="7">
          <cell r="A7" t="str">
            <v>Downstream/ Tailings</v>
          </cell>
          <cell r="B7" t="str">
            <v>Closed</v>
          </cell>
          <cell r="C7" t="str">
            <v>No</v>
          </cell>
          <cell r="D7" t="str">
            <v>Slope failure/ Seismic</v>
          </cell>
          <cell r="E7" t="str">
            <v>Seismic</v>
          </cell>
          <cell r="F7" t="str">
            <v>2A - Debris or mud flow.</v>
          </cell>
          <cell r="G7" t="str">
            <v>Hard</v>
          </cell>
        </row>
        <row r="8">
          <cell r="A8" t="str">
            <v>Centerline/ Tailings</v>
          </cell>
          <cell r="B8" t="str">
            <v>Unknown</v>
          </cell>
          <cell r="C8" t="str">
            <v>Unknown</v>
          </cell>
          <cell r="D8" t="str">
            <v>Slope failure/ Seepage</v>
          </cell>
          <cell r="E8" t="str">
            <v>None</v>
          </cell>
          <cell r="F8" t="str">
            <v>1B - Flow of water with eroded tailings.</v>
          </cell>
          <cell r="G8" t="str">
            <v>Coal</v>
          </cell>
        </row>
        <row r="9">
          <cell r="A9" t="str">
            <v>Upstream/ Earthfill</v>
          </cell>
          <cell r="D9" t="str">
            <v>Foundation failure</v>
          </cell>
          <cell r="E9" t="str">
            <v>Unknown</v>
          </cell>
          <cell r="F9" t="str">
            <v>2B - Slope failure.</v>
          </cell>
          <cell r="G9" t="str">
            <v>Unknown</v>
          </cell>
        </row>
        <row r="10">
          <cell r="A10" t="str">
            <v>Downstream/ Earthfill</v>
          </cell>
          <cell r="D10" t="str">
            <v>Overtopping</v>
          </cell>
          <cell r="F10" t="str">
            <v>0 - Unknown</v>
          </cell>
        </row>
        <row r="11">
          <cell r="A11" t="str">
            <v>Centerline/ Earthfill</v>
          </cell>
          <cell r="D11" t="str">
            <v>Surface erosion</v>
          </cell>
        </row>
        <row r="12">
          <cell r="A12" t="str">
            <v>Centerline/ Rockfill</v>
          </cell>
          <cell r="D12" t="str">
            <v>Internal erosion (piping)</v>
          </cell>
        </row>
        <row r="13">
          <cell r="A13" t="str">
            <v>Downstream/ Rockfill</v>
          </cell>
          <cell r="D13" t="str">
            <v>Other/
Unknown</v>
          </cell>
        </row>
        <row r="14">
          <cell r="A14" t="str">
            <v>Upstream/ Mine waste</v>
          </cell>
        </row>
        <row r="15">
          <cell r="A15" t="str">
            <v>Upstream-Centerline/ Tailings</v>
          </cell>
        </row>
        <row r="16">
          <cell r="A16"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F Failures w&amp;wo China"/>
      <sheetName val="TSF Failures With &amp; Without Chi"/>
    </sheetNames>
    <definedNames>
      <definedName name="xcir1" refersTo="#REF!"/>
      <definedName name="xdata1" refersTo="#REF!"/>
      <definedName name="xdata2" refersTo="#REF!"/>
      <definedName name="xdata3" refersTo="#REF!"/>
      <definedName name="xdata4" refersTo="#REF!"/>
      <definedName name="xdata5" refersTo="#REF!"/>
      <definedName name="xdata6" refersTo="#REF!"/>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ews.mongabay.com/2018/02/norsk-hydro-accused-of-amazon-toxic-spill-admits-clandestine-pipeline/" TargetMode="External"/><Relationship Id="rId13" Type="http://schemas.openxmlformats.org/officeDocument/2006/relationships/hyperlink" Target="https://www.mmtimes.com/news/death-toll-hpakant-landslide-rises-20.html" TargetMode="External"/><Relationship Id="rId18" Type="http://schemas.openxmlformats.org/officeDocument/2006/relationships/hyperlink" Target="http://www.mining.com/five-bodies-rescued-collapsed-mine-mexico/" TargetMode="External"/><Relationship Id="rId3" Type="http://schemas.openxmlformats.org/officeDocument/2006/relationships/hyperlink" Target="https://pure.ltu.se/portal/files/96533586/Numerical_analysis_of_staged_construction_of_an_upstream_tailings_dam.pdf" TargetMode="External"/><Relationship Id="rId21" Type="http://schemas.openxmlformats.org/officeDocument/2006/relationships/printerSettings" Target="../printerSettings/printerSettings1.bin"/><Relationship Id="rId7" Type="http://schemas.openxmlformats.org/officeDocument/2006/relationships/hyperlink" Target="https://globalnews.ca/news/805234/coalmont-villagers-fuming-over-black-river/" TargetMode="External"/><Relationship Id="rId12" Type="http://schemas.openxmlformats.org/officeDocument/2006/relationships/hyperlink" Target="https://www.efe.com/efe/english/portada/6-killed-in-landslide-abandoned-jade-mine-myanmar/50000260-3484590" TargetMode="External"/><Relationship Id="rId17" Type="http://schemas.openxmlformats.org/officeDocument/2006/relationships/hyperlink" Target="http://www.acingenieros.com/descargas/pdfs/Articulo_03_Parte_03.pdf" TargetMode="External"/><Relationship Id="rId2" Type="http://schemas.openxmlformats.org/officeDocument/2006/relationships/hyperlink" Target="http://www.futuredirections.org.au/publications/food-and-water-crises/28-global-food-and-water-crises-swa/176-chinese-city-of-4-million-left-dry-as-pollution-contaminates-water.html" TargetMode="External"/><Relationship Id="rId16" Type="http://schemas.openxmlformats.org/officeDocument/2006/relationships/hyperlink" Target="https://www.imwa.info/docs/imwa_2004/IMWA2004_12_Thienenkamp.pdf" TargetMode="External"/><Relationship Id="rId20" Type="http://schemas.openxmlformats.org/officeDocument/2006/relationships/hyperlink" Target="https://www.nytimes.com/2018/09/21/climate/florences-floodwaters-breach-defenses-at-power-plant-prompting-shutdown.html" TargetMode="External"/><Relationship Id="rId1" Type="http://schemas.openxmlformats.org/officeDocument/2006/relationships/hyperlink" Target="http://www.zcmc.am/" TargetMode="External"/><Relationship Id="rId6" Type="http://schemas.openxmlformats.org/officeDocument/2006/relationships/hyperlink" Target="https://www.telegraphindia.com/1170908/jsp/odisha/story_171460.jsp" TargetMode="External"/><Relationship Id="rId11" Type="http://schemas.openxmlformats.org/officeDocument/2006/relationships/hyperlink" Target="https://www.rfa.org/english/news/myanmar/landslide-05042018180440.html" TargetMode="External"/><Relationship Id="rId5" Type="http://schemas.openxmlformats.org/officeDocument/2006/relationships/hyperlink" Target="http://www.infomine.com/library/publications/docs/Golder2012.pdf%20%20took%20steam%20engine%20of%20the%20rail%20and%20killed%20people%20in%20mine%20housese" TargetMode="External"/><Relationship Id="rId15" Type="http://schemas.openxmlformats.org/officeDocument/2006/relationships/hyperlink" Target="../1-DATA/Tailings%20Dams/Lindsay/Downloads/AGA-OP12-bra-serra-grande.pdf" TargetMode="External"/><Relationship Id="rId10" Type="http://schemas.openxmlformats.org/officeDocument/2006/relationships/hyperlink" Target="http://www.ecowatch.com/coal-ash-duke-energy-2053607683.html" TargetMode="External"/><Relationship Id="rId19" Type="http://schemas.openxmlformats.org/officeDocument/2006/relationships/hyperlink" Target="https://www.wral.com/after-florence-coal-ash-sites-near-goldsboro-completely-underwater-/17860975/" TargetMode="External"/><Relationship Id="rId4" Type="http://schemas.openxmlformats.org/officeDocument/2006/relationships/hyperlink" Target="https://www.researchgate.net/publication/10589756_State_of_the_marine_environment_at_Little_Bay_Arm_Newfoundland_and_Labrador_Canada_10_years_after_a_do_nothing_response_to_a_mine_tailings_spill" TargetMode="External"/><Relationship Id="rId9" Type="http://schemas.openxmlformats.org/officeDocument/2006/relationships/hyperlink" Target="https://www.castanet.net/news/Kamloops/194524/225K-gallon-spill-at-mine" TargetMode="External"/><Relationship Id="rId14" Type="http://schemas.openxmlformats.org/officeDocument/2006/relationships/hyperlink" Target="https://www.townsvillebulletin.com.au/news/qni-fined-for-tailing-dam-spill/news-story/8276196b4f8f9d7b45b6dac23cece120"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F1187"/>
  <sheetViews>
    <sheetView tabSelected="1" zoomScale="80" zoomScaleNormal="80" workbookViewId="0">
      <pane xSplit="2" ySplit="3" topLeftCell="C4" activePane="bottomRight" state="frozen"/>
      <selection pane="topRight" activeCell="F1" sqref="F1"/>
      <selection pane="bottomLeft" activeCell="A4" sqref="A4"/>
      <selection pane="bottomRight" activeCell="A3" sqref="A3"/>
    </sheetView>
  </sheetViews>
  <sheetFormatPr defaultColWidth="9.109375" defaultRowHeight="14.4" x14ac:dyDescent="0.3"/>
  <cols>
    <col min="1" max="1" width="5.33203125" style="153" customWidth="1"/>
    <col min="2" max="2" width="60.109375" style="149" customWidth="1"/>
    <col min="3" max="3" width="12.88671875" style="383" customWidth="1"/>
    <col min="4" max="4" width="13.5546875" style="151" customWidth="1"/>
    <col min="5" max="5" width="10.6640625" style="151" customWidth="1"/>
    <col min="6" max="6" width="11.44140625" style="151" customWidth="1"/>
    <col min="7" max="7" width="12.21875" style="152" customWidth="1"/>
    <col min="8" max="8" width="10.77734375" style="151" customWidth="1"/>
    <col min="9" max="9" width="10.88671875" style="153" customWidth="1"/>
    <col min="10" max="10" width="12" style="153" customWidth="1"/>
    <col min="11" max="11" width="11" style="154" customWidth="1"/>
    <col min="12" max="12" width="11.88671875" style="153" customWidth="1"/>
    <col min="13" max="13" width="12.109375" style="384" customWidth="1"/>
    <col min="14" max="14" width="14.109375" style="152" customWidth="1"/>
    <col min="15" max="15" width="11.109375" style="156" customWidth="1"/>
    <col min="16" max="16" width="9.88671875" style="157" customWidth="1"/>
    <col min="17" max="17" width="36.33203125" style="158" customWidth="1"/>
    <col min="18" max="18" width="110.6640625" style="159" customWidth="1"/>
    <col min="19" max="19" width="12" style="62" bestFit="1" customWidth="1"/>
    <col min="20" max="20" width="12" style="62" customWidth="1"/>
    <col min="21" max="21" width="13" style="62" customWidth="1"/>
    <col min="22" max="22" width="6.44140625" style="62" customWidth="1"/>
    <col min="23" max="23" width="6.33203125" style="62" customWidth="1"/>
    <col min="24" max="24" width="9.109375" style="62"/>
    <col min="25" max="25" width="6.88671875" style="62" customWidth="1"/>
    <col min="26" max="26" width="15.33203125" style="62" customWidth="1"/>
    <col min="27" max="27" width="11.109375" style="62" bestFit="1" customWidth="1"/>
    <col min="28" max="28" width="9.109375" style="1"/>
    <col min="29" max="32" width="13.33203125" style="1" customWidth="1"/>
    <col min="33" max="33" width="9.109375" style="1"/>
    <col min="34" max="36" width="9.6640625" style="1" customWidth="1"/>
    <col min="37" max="133" width="9.109375" style="1"/>
    <col min="134" max="781" width="9.109375" style="123"/>
    <col min="782" max="16384" width="9.109375" style="125"/>
  </cols>
  <sheetData>
    <row r="1" spans="1:36" ht="18" customHeight="1" x14ac:dyDescent="0.3">
      <c r="A1" s="407" t="s">
        <v>0</v>
      </c>
      <c r="B1" s="386" t="s">
        <v>2</v>
      </c>
      <c r="C1" s="386" t="s">
        <v>3</v>
      </c>
      <c r="D1" s="386" t="s">
        <v>4</v>
      </c>
      <c r="E1" s="386" t="s">
        <v>5</v>
      </c>
      <c r="F1" s="386" t="s">
        <v>6</v>
      </c>
      <c r="G1" s="386" t="s">
        <v>7</v>
      </c>
      <c r="H1" s="402" t="s">
        <v>8</v>
      </c>
      <c r="I1" s="403"/>
      <c r="J1" s="403"/>
      <c r="K1" s="404"/>
      <c r="L1" s="405" t="s">
        <v>9</v>
      </c>
      <c r="M1" s="396" t="s">
        <v>10</v>
      </c>
      <c r="N1" s="386" t="s">
        <v>11</v>
      </c>
      <c r="O1" s="396" t="s">
        <v>12</v>
      </c>
      <c r="P1" s="398" t="s">
        <v>13</v>
      </c>
      <c r="Q1" s="400" t="s">
        <v>14</v>
      </c>
      <c r="R1" s="400" t="s">
        <v>15</v>
      </c>
      <c r="S1" s="386" t="s">
        <v>16</v>
      </c>
      <c r="T1" s="386" t="str">
        <f>C1</f>
        <v>ORE TYPE</v>
      </c>
      <c r="U1" s="386" t="s">
        <v>17</v>
      </c>
      <c r="V1" s="386" t="s">
        <v>18</v>
      </c>
      <c r="W1" s="386" t="s">
        <v>19</v>
      </c>
      <c r="X1" s="386" t="s">
        <v>20</v>
      </c>
      <c r="Y1" s="386" t="s">
        <v>21</v>
      </c>
      <c r="Z1" s="386" t="s">
        <v>22</v>
      </c>
      <c r="AA1" s="386" t="s">
        <v>23</v>
      </c>
      <c r="AC1" s="388" t="s">
        <v>24</v>
      </c>
      <c r="AD1" s="389"/>
      <c r="AE1" s="389"/>
      <c r="AF1" s="390"/>
      <c r="AG1" s="2"/>
      <c r="AH1" s="391" t="s">
        <v>25</v>
      </c>
      <c r="AI1" s="392"/>
      <c r="AJ1" s="393"/>
    </row>
    <row r="2" spans="1:36" s="6" customFormat="1" ht="46.8" customHeight="1" x14ac:dyDescent="0.3">
      <c r="A2" s="408"/>
      <c r="B2" s="387"/>
      <c r="C2" s="387"/>
      <c r="D2" s="387"/>
      <c r="E2" s="387"/>
      <c r="F2" s="387"/>
      <c r="G2" s="387"/>
      <c r="H2" s="3" t="s">
        <v>26</v>
      </c>
      <c r="I2" s="3" t="s">
        <v>27</v>
      </c>
      <c r="J2" s="3" t="s">
        <v>28</v>
      </c>
      <c r="K2" s="3" t="s">
        <v>29</v>
      </c>
      <c r="L2" s="406"/>
      <c r="M2" s="397"/>
      <c r="N2" s="387"/>
      <c r="O2" s="397"/>
      <c r="P2" s="399"/>
      <c r="Q2" s="401"/>
      <c r="R2" s="401"/>
      <c r="S2" s="387"/>
      <c r="T2" s="387"/>
      <c r="U2" s="387"/>
      <c r="V2" s="387"/>
      <c r="W2" s="387"/>
      <c r="X2" s="387"/>
      <c r="Y2" s="387"/>
      <c r="Z2" s="387"/>
      <c r="AA2" s="387"/>
      <c r="AB2" s="4"/>
      <c r="AC2" s="5" t="s">
        <v>30</v>
      </c>
      <c r="AD2" s="5" t="s">
        <v>31</v>
      </c>
      <c r="AE2" s="5" t="s">
        <v>32</v>
      </c>
      <c r="AF2" s="5" t="s">
        <v>33</v>
      </c>
      <c r="AH2" s="5" t="s">
        <v>34</v>
      </c>
      <c r="AI2" s="5" t="s">
        <v>35</v>
      </c>
      <c r="AJ2" s="5" t="s">
        <v>36</v>
      </c>
    </row>
    <row r="3" spans="1:36" s="6" customFormat="1" ht="15.6" x14ac:dyDescent="0.3">
      <c r="A3" s="7"/>
      <c r="B3" s="8" t="s">
        <v>37</v>
      </c>
      <c r="C3" s="9"/>
      <c r="D3" s="9"/>
      <c r="E3" s="9"/>
      <c r="F3" s="9"/>
      <c r="G3" s="9"/>
      <c r="H3" s="9"/>
      <c r="I3" s="8"/>
      <c r="J3" s="8"/>
      <c r="K3" s="10"/>
      <c r="L3" s="8"/>
      <c r="M3" s="11"/>
      <c r="N3" s="9"/>
      <c r="O3" s="12"/>
      <c r="P3" s="13"/>
      <c r="Q3" s="14"/>
      <c r="R3" s="15"/>
      <c r="S3" s="16"/>
      <c r="T3" s="17"/>
      <c r="U3" s="17"/>
      <c r="V3" s="17"/>
      <c r="W3" s="18" t="s">
        <v>38</v>
      </c>
      <c r="X3" s="17"/>
      <c r="Y3" s="17"/>
      <c r="Z3" s="17"/>
      <c r="AA3" s="19"/>
      <c r="AB3" s="4"/>
      <c r="AC3" s="20" t="s">
        <v>39</v>
      </c>
      <c r="AD3" s="20" t="s">
        <v>40</v>
      </c>
      <c r="AE3" s="21" t="s">
        <v>41</v>
      </c>
      <c r="AF3" s="21" t="s">
        <v>42</v>
      </c>
      <c r="AG3" s="21"/>
      <c r="AH3" s="21" t="s">
        <v>43</v>
      </c>
      <c r="AI3" s="21"/>
      <c r="AJ3" s="21"/>
    </row>
    <row r="4" spans="1:36" s="1" customFormat="1" ht="15.6" x14ac:dyDescent="0.3">
      <c r="A4" s="38">
        <v>3</v>
      </c>
      <c r="B4" s="23" t="s">
        <v>45</v>
      </c>
      <c r="C4" s="24" t="s">
        <v>46</v>
      </c>
      <c r="D4" s="25"/>
      <c r="E4" s="25"/>
      <c r="F4" s="25"/>
      <c r="G4" s="26"/>
      <c r="H4" s="25">
        <v>1</v>
      </c>
      <c r="I4" s="25" t="s">
        <v>47</v>
      </c>
      <c r="J4" s="25" t="s">
        <v>48</v>
      </c>
      <c r="K4" s="27" t="s">
        <v>44</v>
      </c>
      <c r="L4" s="28">
        <v>2020</v>
      </c>
      <c r="M4" s="39">
        <v>44014</v>
      </c>
      <c r="N4" s="30">
        <v>50</v>
      </c>
      <c r="O4" s="31"/>
      <c r="P4" s="31"/>
      <c r="Q4" s="32" t="s">
        <v>49</v>
      </c>
      <c r="R4" s="33" t="s">
        <v>50</v>
      </c>
      <c r="S4" s="34"/>
      <c r="T4" s="35"/>
      <c r="U4" s="34"/>
      <c r="V4" s="34"/>
      <c r="W4" s="34"/>
      <c r="X4" s="34"/>
      <c r="Y4" s="34"/>
      <c r="Z4" s="34"/>
      <c r="AA4" s="34"/>
      <c r="AC4" s="36"/>
      <c r="AD4" s="36"/>
      <c r="AE4" s="36"/>
      <c r="AF4" s="36"/>
      <c r="AG4" s="37"/>
      <c r="AH4" s="37"/>
      <c r="AI4" s="37"/>
      <c r="AJ4" s="37"/>
    </row>
    <row r="5" spans="1:36" s="1" customFormat="1" ht="37.200000000000003" customHeight="1" x14ac:dyDescent="0.3">
      <c r="A5" s="38">
        <v>3</v>
      </c>
      <c r="B5" s="23" t="s">
        <v>51</v>
      </c>
      <c r="C5" s="24" t="s">
        <v>52</v>
      </c>
      <c r="D5" s="25"/>
      <c r="E5" s="25"/>
      <c r="F5" s="25"/>
      <c r="G5" s="26"/>
      <c r="H5" s="25">
        <v>1</v>
      </c>
      <c r="I5" s="25" t="s">
        <v>47</v>
      </c>
      <c r="J5" s="25" t="s">
        <v>53</v>
      </c>
      <c r="K5" s="27" t="s">
        <v>44</v>
      </c>
      <c r="L5" s="28">
        <v>2020</v>
      </c>
      <c r="M5" s="39">
        <v>43952</v>
      </c>
      <c r="N5" s="30">
        <v>6000</v>
      </c>
      <c r="O5" s="31">
        <v>5</v>
      </c>
      <c r="P5" s="31"/>
      <c r="Q5" s="32" t="s">
        <v>54</v>
      </c>
      <c r="R5" s="33" t="s">
        <v>55</v>
      </c>
      <c r="S5" s="34"/>
      <c r="T5" s="35"/>
      <c r="U5" s="34"/>
      <c r="V5" s="34"/>
      <c r="W5" s="34"/>
      <c r="X5" s="34"/>
      <c r="Y5" s="34"/>
      <c r="Z5" s="34"/>
      <c r="AA5" s="34"/>
      <c r="AC5" s="36"/>
      <c r="AD5" s="36"/>
      <c r="AE5" s="36"/>
      <c r="AF5" s="36"/>
      <c r="AG5" s="37"/>
      <c r="AH5" s="37"/>
      <c r="AI5" s="37"/>
      <c r="AJ5" s="37"/>
    </row>
    <row r="6" spans="1:36" s="1" customFormat="1" ht="48" x14ac:dyDescent="0.3">
      <c r="A6" s="40">
        <v>1</v>
      </c>
      <c r="B6" s="41" t="s">
        <v>56</v>
      </c>
      <c r="C6" s="24" t="s">
        <v>57</v>
      </c>
      <c r="D6" s="25" t="s">
        <v>58</v>
      </c>
      <c r="E6" s="25"/>
      <c r="F6" s="25"/>
      <c r="G6" s="26"/>
      <c r="H6" s="25">
        <v>1</v>
      </c>
      <c r="I6" s="25" t="s">
        <v>47</v>
      </c>
      <c r="J6" s="25" t="s">
        <v>48</v>
      </c>
      <c r="K6" s="27" t="s">
        <v>44</v>
      </c>
      <c r="L6" s="28">
        <v>2020</v>
      </c>
      <c r="M6" s="39">
        <v>43918</v>
      </c>
      <c r="N6" s="42">
        <v>2530000</v>
      </c>
      <c r="O6" s="31">
        <v>110</v>
      </c>
      <c r="P6" s="31"/>
      <c r="Q6" s="32" t="s">
        <v>59</v>
      </c>
      <c r="R6" s="33" t="s">
        <v>60</v>
      </c>
      <c r="S6" s="34"/>
      <c r="T6" s="35"/>
      <c r="U6" s="34"/>
      <c r="V6" s="34"/>
      <c r="W6" s="34"/>
      <c r="X6" s="34"/>
      <c r="Y6" s="34"/>
      <c r="Z6" s="34"/>
      <c r="AA6" s="34"/>
      <c r="AC6" s="36"/>
      <c r="AD6" s="36"/>
      <c r="AE6" s="36"/>
      <c r="AF6" s="36"/>
      <c r="AG6" s="37"/>
      <c r="AH6" s="37"/>
      <c r="AI6" s="37"/>
      <c r="AJ6" s="37"/>
    </row>
    <row r="7" spans="1:36" s="53" customFormat="1" ht="28.8" x14ac:dyDescent="0.3">
      <c r="A7" s="38">
        <v>3</v>
      </c>
      <c r="B7" s="43" t="s">
        <v>61</v>
      </c>
      <c r="C7" s="44" t="s">
        <v>46</v>
      </c>
      <c r="D7" s="44"/>
      <c r="E7" s="44"/>
      <c r="F7" s="44">
        <v>15</v>
      </c>
      <c r="G7" s="45">
        <v>580000</v>
      </c>
      <c r="H7" s="44">
        <v>1</v>
      </c>
      <c r="I7" s="44" t="s">
        <v>47</v>
      </c>
      <c r="J7" s="44"/>
      <c r="K7" s="46" t="s">
        <v>44</v>
      </c>
      <c r="L7" s="47">
        <v>2019</v>
      </c>
      <c r="M7" s="48">
        <v>43739</v>
      </c>
      <c r="N7" s="49"/>
      <c r="O7" s="44">
        <v>2</v>
      </c>
      <c r="P7" s="44"/>
      <c r="Q7" s="50" t="s">
        <v>62</v>
      </c>
      <c r="R7" s="51" t="s">
        <v>63</v>
      </c>
      <c r="S7" s="34"/>
      <c r="T7" s="35"/>
      <c r="U7" s="34"/>
      <c r="V7" s="34"/>
      <c r="W7" s="34"/>
      <c r="X7" s="34"/>
      <c r="Y7" s="34"/>
      <c r="Z7" s="34"/>
      <c r="AA7" s="34"/>
      <c r="AB7" s="52"/>
      <c r="AC7" s="36"/>
      <c r="AD7" s="36"/>
      <c r="AE7" s="36"/>
      <c r="AF7" s="36"/>
      <c r="AG7" s="37"/>
      <c r="AH7" s="37"/>
      <c r="AI7" s="37"/>
      <c r="AJ7" s="37"/>
    </row>
    <row r="8" spans="1:36" s="53" customFormat="1" ht="28.8" x14ac:dyDescent="0.3">
      <c r="A8" s="38">
        <v>3</v>
      </c>
      <c r="B8" s="43" t="s">
        <v>64</v>
      </c>
      <c r="C8" s="44" t="s">
        <v>65</v>
      </c>
      <c r="D8" s="44"/>
      <c r="E8" s="44"/>
      <c r="F8" s="44"/>
      <c r="G8" s="45"/>
      <c r="H8" s="44">
        <v>1</v>
      </c>
      <c r="I8" s="44" t="s">
        <v>47</v>
      </c>
      <c r="J8" s="44"/>
      <c r="K8" s="46" t="s">
        <v>44</v>
      </c>
      <c r="L8" s="47">
        <v>2019</v>
      </c>
      <c r="M8" s="48">
        <v>43656</v>
      </c>
      <c r="N8" s="49">
        <v>67488</v>
      </c>
      <c r="O8" s="44">
        <v>375</v>
      </c>
      <c r="P8" s="44"/>
      <c r="Q8" s="50" t="s">
        <v>66</v>
      </c>
      <c r="R8" s="51" t="s">
        <v>67</v>
      </c>
      <c r="S8" s="34"/>
      <c r="T8" s="35"/>
      <c r="U8" s="34"/>
      <c r="V8" s="34"/>
      <c r="W8" s="34"/>
      <c r="X8" s="34"/>
      <c r="Y8" s="34"/>
      <c r="Z8" s="34"/>
      <c r="AA8" s="34"/>
      <c r="AB8" s="52"/>
      <c r="AC8" s="36"/>
      <c r="AD8" s="36"/>
      <c r="AE8" s="36"/>
      <c r="AF8" s="36"/>
      <c r="AG8" s="37"/>
      <c r="AH8" s="37"/>
      <c r="AI8" s="37"/>
      <c r="AJ8" s="37"/>
    </row>
    <row r="9" spans="1:36" s="53" customFormat="1" ht="28.8" x14ac:dyDescent="0.3">
      <c r="A9" s="54">
        <v>4</v>
      </c>
      <c r="B9" s="43" t="s">
        <v>68</v>
      </c>
      <c r="C9" s="44" t="s">
        <v>69</v>
      </c>
      <c r="D9" s="44"/>
      <c r="E9" s="44"/>
      <c r="F9" s="44"/>
      <c r="G9" s="45"/>
      <c r="H9" s="44"/>
      <c r="I9" s="44"/>
      <c r="J9" s="44"/>
      <c r="K9" s="46" t="s">
        <v>44</v>
      </c>
      <c r="L9" s="47">
        <v>2019</v>
      </c>
      <c r="M9" s="48">
        <v>43577</v>
      </c>
      <c r="N9" s="49"/>
      <c r="O9" s="44"/>
      <c r="P9" s="44">
        <v>3</v>
      </c>
      <c r="Q9" s="50" t="s">
        <v>54</v>
      </c>
      <c r="R9" s="51" t="s">
        <v>70</v>
      </c>
      <c r="S9" s="34"/>
      <c r="T9" s="35"/>
      <c r="U9" s="34"/>
      <c r="V9" s="34"/>
      <c r="W9" s="34"/>
      <c r="X9" s="34"/>
      <c r="Y9" s="34"/>
      <c r="Z9" s="34"/>
      <c r="AA9" s="34"/>
      <c r="AB9" s="52"/>
      <c r="AC9" s="36"/>
      <c r="AD9" s="36"/>
      <c r="AE9" s="36"/>
      <c r="AF9" s="36"/>
      <c r="AG9" s="37"/>
      <c r="AH9" s="37"/>
      <c r="AI9" s="37"/>
      <c r="AJ9" s="37"/>
    </row>
    <row r="10" spans="1:36" s="53" customFormat="1" ht="36" customHeight="1" x14ac:dyDescent="0.3">
      <c r="A10" s="38">
        <v>3</v>
      </c>
      <c r="B10" s="43" t="s">
        <v>71</v>
      </c>
      <c r="C10" s="44" t="s">
        <v>72</v>
      </c>
      <c r="D10" s="44"/>
      <c r="E10" s="44"/>
      <c r="F10" s="44"/>
      <c r="G10" s="45"/>
      <c r="H10" s="44">
        <v>1</v>
      </c>
      <c r="I10" s="44" t="s">
        <v>73</v>
      </c>
      <c r="J10" s="44" t="s">
        <v>48</v>
      </c>
      <c r="K10" s="46" t="s">
        <v>44</v>
      </c>
      <c r="L10" s="47">
        <v>2019</v>
      </c>
      <c r="M10" s="48">
        <v>43564</v>
      </c>
      <c r="N10" s="49"/>
      <c r="O10" s="44">
        <v>0.2</v>
      </c>
      <c r="P10" s="44" t="s">
        <v>74</v>
      </c>
      <c r="Q10" s="50" t="s">
        <v>66</v>
      </c>
      <c r="R10" s="51" t="s">
        <v>75</v>
      </c>
      <c r="S10" s="34"/>
      <c r="T10" s="35"/>
      <c r="U10" s="34"/>
      <c r="V10" s="34"/>
      <c r="W10" s="34"/>
      <c r="X10" s="34"/>
      <c r="Y10" s="34"/>
      <c r="Z10" s="34"/>
      <c r="AA10" s="34"/>
      <c r="AB10" s="52"/>
      <c r="AC10" s="36"/>
      <c r="AD10" s="36"/>
      <c r="AE10" s="36"/>
      <c r="AF10" s="36"/>
      <c r="AG10" s="37"/>
      <c r="AH10" s="37"/>
      <c r="AI10" s="37"/>
      <c r="AJ10" s="37"/>
    </row>
    <row r="11" spans="1:36" s="53" customFormat="1" ht="36" x14ac:dyDescent="0.3">
      <c r="A11" s="409">
        <v>2</v>
      </c>
      <c r="B11" s="43" t="s">
        <v>76</v>
      </c>
      <c r="C11" s="44" t="s">
        <v>77</v>
      </c>
      <c r="D11" s="44"/>
      <c r="E11" s="44"/>
      <c r="F11" s="44"/>
      <c r="G11" s="45"/>
      <c r="H11" s="44">
        <v>1</v>
      </c>
      <c r="I11" s="44" t="s">
        <v>73</v>
      </c>
      <c r="J11" s="44"/>
      <c r="K11" s="46" t="s">
        <v>44</v>
      </c>
      <c r="L11" s="47">
        <v>2019</v>
      </c>
      <c r="M11" s="48">
        <v>43553</v>
      </c>
      <c r="N11" s="49"/>
      <c r="O11" s="44"/>
      <c r="P11" s="44"/>
      <c r="Q11" s="50" t="s">
        <v>54</v>
      </c>
      <c r="R11" s="51" t="s">
        <v>78</v>
      </c>
      <c r="S11" s="34"/>
      <c r="T11" s="35"/>
      <c r="U11" s="34"/>
      <c r="V11" s="34"/>
      <c r="W11" s="34"/>
      <c r="X11" s="34"/>
      <c r="Y11" s="34"/>
      <c r="Z11" s="34"/>
      <c r="AA11" s="34"/>
      <c r="AB11" s="52"/>
      <c r="AC11" s="36"/>
      <c r="AD11" s="36"/>
      <c r="AE11" s="36"/>
      <c r="AF11" s="36"/>
      <c r="AG11" s="37"/>
      <c r="AH11" s="37"/>
      <c r="AI11" s="37"/>
      <c r="AJ11" s="37"/>
    </row>
    <row r="12" spans="1:36" s="53" customFormat="1" ht="24" x14ac:dyDescent="0.3">
      <c r="A12" s="56">
        <v>1</v>
      </c>
      <c r="B12" s="43" t="s">
        <v>79</v>
      </c>
      <c r="C12" s="44" t="s">
        <v>80</v>
      </c>
      <c r="D12" s="44" t="s">
        <v>58</v>
      </c>
      <c r="E12" s="44" t="s">
        <v>81</v>
      </c>
      <c r="F12" s="44">
        <v>87</v>
      </c>
      <c r="G12" s="45">
        <v>12000000</v>
      </c>
      <c r="H12" s="44">
        <v>1</v>
      </c>
      <c r="I12" s="44" t="s">
        <v>73</v>
      </c>
      <c r="J12" s="44" t="s">
        <v>82</v>
      </c>
      <c r="K12" s="46" t="s">
        <v>44</v>
      </c>
      <c r="L12" s="47">
        <v>2019</v>
      </c>
      <c r="M12" s="48">
        <v>43490</v>
      </c>
      <c r="N12" s="49">
        <v>9570000</v>
      </c>
      <c r="O12" s="44">
        <v>600</v>
      </c>
      <c r="P12" s="44">
        <v>270</v>
      </c>
      <c r="Q12" s="50" t="s">
        <v>83</v>
      </c>
      <c r="R12" s="51" t="s">
        <v>84</v>
      </c>
      <c r="S12" s="34"/>
      <c r="T12" s="35"/>
      <c r="U12" s="34"/>
      <c r="V12" s="34"/>
      <c r="W12" s="34"/>
      <c r="X12" s="34"/>
      <c r="Y12" s="34"/>
      <c r="Z12" s="34"/>
      <c r="AA12" s="34"/>
      <c r="AB12" s="52"/>
      <c r="AC12" s="36"/>
      <c r="AD12" s="36"/>
      <c r="AE12" s="36"/>
      <c r="AF12" s="36"/>
      <c r="AG12" s="37"/>
      <c r="AH12" s="37"/>
      <c r="AI12" s="37"/>
      <c r="AJ12" s="37"/>
    </row>
    <row r="13" spans="1:36" s="53" customFormat="1" ht="28.8" x14ac:dyDescent="0.3">
      <c r="A13" s="38">
        <v>3</v>
      </c>
      <c r="B13" s="43" t="s">
        <v>85</v>
      </c>
      <c r="C13" s="44"/>
      <c r="D13" s="44"/>
      <c r="E13" s="44"/>
      <c r="F13" s="44"/>
      <c r="G13" s="45"/>
      <c r="H13" s="44"/>
      <c r="I13" s="44"/>
      <c r="J13" s="44"/>
      <c r="K13" s="46" t="s">
        <v>44</v>
      </c>
      <c r="L13" s="47">
        <v>2018</v>
      </c>
      <c r="M13" s="48">
        <v>43527</v>
      </c>
      <c r="N13" s="49">
        <v>80000</v>
      </c>
      <c r="O13" s="44"/>
      <c r="P13" s="44"/>
      <c r="Q13" s="50" t="s">
        <v>54</v>
      </c>
      <c r="R13" s="51" t="s">
        <v>86</v>
      </c>
      <c r="S13" s="34"/>
      <c r="T13" s="35"/>
      <c r="U13" s="34"/>
      <c r="V13" s="34"/>
      <c r="W13" s="34"/>
      <c r="X13" s="34"/>
      <c r="Y13" s="34"/>
      <c r="Z13" s="34"/>
      <c r="AA13" s="34"/>
      <c r="AB13" s="52"/>
      <c r="AC13" s="36"/>
      <c r="AD13" s="36"/>
      <c r="AE13" s="36"/>
      <c r="AF13" s="36"/>
      <c r="AG13" s="37"/>
      <c r="AH13" s="37"/>
      <c r="AI13" s="37"/>
      <c r="AJ13" s="37"/>
    </row>
    <row r="14" spans="1:36" s="53" customFormat="1" ht="37.200000000000003" customHeight="1" x14ac:dyDescent="0.3">
      <c r="A14" s="38">
        <v>3</v>
      </c>
      <c r="B14" s="43" t="s">
        <v>87</v>
      </c>
      <c r="C14" s="44" t="s">
        <v>88</v>
      </c>
      <c r="D14" s="44"/>
      <c r="E14" s="44"/>
      <c r="F14" s="44"/>
      <c r="G14" s="45">
        <v>2100000</v>
      </c>
      <c r="H14" s="44">
        <v>2</v>
      </c>
      <c r="I14" s="44" t="s">
        <v>73</v>
      </c>
      <c r="J14" s="44" t="s">
        <v>53</v>
      </c>
      <c r="K14" s="46"/>
      <c r="L14" s="47">
        <v>2018</v>
      </c>
      <c r="M14" s="48">
        <v>43363</v>
      </c>
      <c r="N14" s="49"/>
      <c r="O14" s="44"/>
      <c r="P14" s="44"/>
      <c r="Q14" s="50" t="s">
        <v>89</v>
      </c>
      <c r="R14" s="51" t="s">
        <v>90</v>
      </c>
      <c r="S14" s="34"/>
      <c r="T14" s="35"/>
      <c r="U14" s="34"/>
      <c r="V14" s="34"/>
      <c r="W14" s="34"/>
      <c r="X14" s="34"/>
      <c r="Y14" s="34"/>
      <c r="Z14" s="34"/>
      <c r="AA14" s="34"/>
      <c r="AB14" s="52"/>
      <c r="AC14" s="36"/>
      <c r="AD14" s="36"/>
      <c r="AE14" s="36"/>
      <c r="AF14" s="36"/>
      <c r="AG14" s="37"/>
      <c r="AH14" s="37"/>
      <c r="AI14" s="37"/>
      <c r="AJ14" s="37"/>
    </row>
    <row r="15" spans="1:36" s="53" customFormat="1" ht="36" x14ac:dyDescent="0.3">
      <c r="A15" s="38">
        <v>3</v>
      </c>
      <c r="B15" s="43" t="s">
        <v>91</v>
      </c>
      <c r="C15" s="44" t="s">
        <v>88</v>
      </c>
      <c r="D15" s="44"/>
      <c r="E15" s="44"/>
      <c r="F15" s="44"/>
      <c r="G15" s="45">
        <v>875000</v>
      </c>
      <c r="H15" s="44">
        <v>2</v>
      </c>
      <c r="I15" s="44" t="s">
        <v>73</v>
      </c>
      <c r="J15" s="44" t="s">
        <v>53</v>
      </c>
      <c r="K15" s="46" t="s">
        <v>44</v>
      </c>
      <c r="L15" s="47">
        <v>2018</v>
      </c>
      <c r="M15" s="48">
        <v>43363</v>
      </c>
      <c r="N15" s="49">
        <v>2000</v>
      </c>
      <c r="O15" s="44"/>
      <c r="P15" s="44"/>
      <c r="Q15" s="50" t="s">
        <v>92</v>
      </c>
      <c r="R15" s="51" t="s">
        <v>93</v>
      </c>
      <c r="S15" s="34"/>
      <c r="T15" s="35"/>
      <c r="U15" s="34"/>
      <c r="V15" s="34"/>
      <c r="W15" s="34"/>
      <c r="X15" s="34"/>
      <c r="Y15" s="34"/>
      <c r="Z15" s="34"/>
      <c r="AA15" s="34"/>
      <c r="AB15" s="52"/>
      <c r="AC15" s="36"/>
      <c r="AD15" s="36"/>
      <c r="AE15" s="36"/>
      <c r="AF15" s="36"/>
      <c r="AG15" s="37"/>
      <c r="AH15" s="37"/>
      <c r="AI15" s="37"/>
      <c r="AJ15" s="37"/>
    </row>
    <row r="16" spans="1:36" s="53" customFormat="1" ht="28.8" x14ac:dyDescent="0.3">
      <c r="A16" s="409">
        <v>2</v>
      </c>
      <c r="B16" s="43" t="s">
        <v>94</v>
      </c>
      <c r="C16" s="44" t="s">
        <v>95</v>
      </c>
      <c r="D16" s="44"/>
      <c r="E16" s="44"/>
      <c r="F16" s="44"/>
      <c r="G16" s="45"/>
      <c r="H16" s="44">
        <v>1</v>
      </c>
      <c r="I16" s="44" t="s">
        <v>47</v>
      </c>
      <c r="J16" s="44" t="s">
        <v>82</v>
      </c>
      <c r="K16" s="46" t="s">
        <v>44</v>
      </c>
      <c r="L16" s="47">
        <v>2018</v>
      </c>
      <c r="M16" s="48">
        <v>43255</v>
      </c>
      <c r="N16" s="49">
        <v>439000</v>
      </c>
      <c r="O16" s="44">
        <v>26</v>
      </c>
      <c r="P16" s="44">
        <v>5</v>
      </c>
      <c r="Q16" s="50" t="s">
        <v>96</v>
      </c>
      <c r="R16" s="51" t="s">
        <v>97</v>
      </c>
      <c r="S16" s="34"/>
      <c r="T16" s="35"/>
      <c r="U16" s="34"/>
      <c r="V16" s="34"/>
      <c r="W16" s="34"/>
      <c r="X16" s="34"/>
      <c r="Y16" s="34"/>
      <c r="Z16" s="34"/>
      <c r="AA16" s="34"/>
      <c r="AB16" s="52"/>
      <c r="AC16" s="36">
        <f t="shared" ref="AC16:AC79" si="0">N16/1896653</f>
        <v>0.23146036728911404</v>
      </c>
      <c r="AD16" s="36">
        <f t="shared" ref="AD16:AD52" si="1">O16/39</f>
        <v>0.66666666666666663</v>
      </c>
      <c r="AE16" s="36">
        <f t="shared" ref="AE16:AE52" si="2">P16/14</f>
        <v>0.35714285714285715</v>
      </c>
      <c r="AF16" s="36">
        <f t="shared" ref="AF16:AF52" si="3">SUM(AC16:AE16)</f>
        <v>1.2552698910986377</v>
      </c>
      <c r="AG16" s="37"/>
      <c r="AH16" s="37">
        <f>IF(A16=1,AF16,0)</f>
        <v>0</v>
      </c>
      <c r="AI16" s="37">
        <f>IF(A16=2,AF16,0)</f>
        <v>1.2552698910986377</v>
      </c>
      <c r="AJ16" s="37">
        <f>IF(A16=3,AF16,0)</f>
        <v>0</v>
      </c>
    </row>
    <row r="17" spans="1:46" s="53" customFormat="1" ht="24" x14ac:dyDescent="0.3">
      <c r="A17" s="54">
        <v>4</v>
      </c>
      <c r="B17" s="43" t="s">
        <v>98</v>
      </c>
      <c r="C17" s="44" t="s">
        <v>69</v>
      </c>
      <c r="D17" s="44"/>
      <c r="E17" s="44"/>
      <c r="F17" s="44"/>
      <c r="G17" s="45"/>
      <c r="H17" s="44">
        <v>3</v>
      </c>
      <c r="I17" s="44" t="s">
        <v>99</v>
      </c>
      <c r="J17" s="44" t="s">
        <v>99</v>
      </c>
      <c r="K17" s="46" t="s">
        <v>44</v>
      </c>
      <c r="L17" s="47">
        <v>2018</v>
      </c>
      <c r="M17" s="48">
        <v>43224</v>
      </c>
      <c r="N17" s="49"/>
      <c r="O17" s="44"/>
      <c r="P17" s="44">
        <v>20</v>
      </c>
      <c r="Q17" s="50" t="s">
        <v>100</v>
      </c>
      <c r="R17" s="51" t="s">
        <v>101</v>
      </c>
      <c r="S17" s="34"/>
      <c r="T17" s="35"/>
      <c r="U17" s="34"/>
      <c r="V17" s="34"/>
      <c r="W17" s="34"/>
      <c r="X17" s="34"/>
      <c r="Y17" s="34"/>
      <c r="Z17" s="34"/>
      <c r="AA17" s="34"/>
      <c r="AB17" s="52"/>
      <c r="AC17" s="36">
        <f t="shared" si="0"/>
        <v>0</v>
      </c>
      <c r="AD17" s="36">
        <f t="shared" si="1"/>
        <v>0</v>
      </c>
      <c r="AE17" s="36">
        <f t="shared" si="2"/>
        <v>1.4285714285714286</v>
      </c>
      <c r="AF17" s="36">
        <f t="shared" si="3"/>
        <v>1.4285714285714286</v>
      </c>
      <c r="AG17" s="37"/>
      <c r="AH17" s="37">
        <f>IF(A17=1,AF17,0)</f>
        <v>0</v>
      </c>
      <c r="AI17" s="37">
        <f>IF(A17=2,AF17,0)</f>
        <v>0</v>
      </c>
      <c r="AJ17" s="37">
        <f>IF(A17=3,AF17,0)</f>
        <v>0</v>
      </c>
    </row>
    <row r="18" spans="1:46" s="53" customFormat="1" ht="36" x14ac:dyDescent="0.3">
      <c r="A18" s="54">
        <v>4</v>
      </c>
      <c r="B18" s="43" t="s">
        <v>102</v>
      </c>
      <c r="C18" s="44" t="s">
        <v>80</v>
      </c>
      <c r="D18" s="44"/>
      <c r="E18" s="44"/>
      <c r="F18" s="44">
        <v>17</v>
      </c>
      <c r="G18" s="45">
        <v>185000</v>
      </c>
      <c r="H18" s="44">
        <v>1</v>
      </c>
      <c r="I18" s="44" t="s">
        <v>73</v>
      </c>
      <c r="J18" s="44" t="s">
        <v>53</v>
      </c>
      <c r="K18" s="46" t="s">
        <v>44</v>
      </c>
      <c r="L18" s="47">
        <v>2018</v>
      </c>
      <c r="M18" s="48">
        <v>43214</v>
      </c>
      <c r="N18" s="49">
        <v>123000</v>
      </c>
      <c r="O18" s="44"/>
      <c r="P18" s="44"/>
      <c r="Q18" s="50" t="s">
        <v>103</v>
      </c>
      <c r="R18" s="51" t="s">
        <v>104</v>
      </c>
      <c r="S18" s="34"/>
      <c r="T18" s="35"/>
      <c r="U18" s="34"/>
      <c r="V18" s="34"/>
      <c r="W18" s="34"/>
      <c r="X18" s="34"/>
      <c r="Y18" s="34"/>
      <c r="Z18" s="34"/>
      <c r="AA18" s="34"/>
      <c r="AB18" s="52"/>
      <c r="AC18" s="36"/>
      <c r="AD18" s="36"/>
      <c r="AE18" s="36"/>
      <c r="AF18" s="36"/>
      <c r="AG18" s="37"/>
      <c r="AH18" s="37"/>
      <c r="AI18" s="37"/>
      <c r="AJ18" s="37"/>
    </row>
    <row r="19" spans="1:46" s="53" customFormat="1" ht="48" x14ac:dyDescent="0.3">
      <c r="A19" s="56">
        <v>1</v>
      </c>
      <c r="B19" s="43" t="s">
        <v>105</v>
      </c>
      <c r="C19" s="44" t="s">
        <v>106</v>
      </c>
      <c r="D19" s="44" t="s">
        <v>58</v>
      </c>
      <c r="E19" s="44" t="s">
        <v>107</v>
      </c>
      <c r="F19" s="44">
        <v>94</v>
      </c>
      <c r="G19" s="45"/>
      <c r="H19" s="44">
        <v>1</v>
      </c>
      <c r="I19" s="44" t="s">
        <v>47</v>
      </c>
      <c r="J19" s="44" t="s">
        <v>108</v>
      </c>
      <c r="K19" s="46" t="s">
        <v>44</v>
      </c>
      <c r="L19" s="47">
        <v>2018</v>
      </c>
      <c r="M19" s="48">
        <v>43168</v>
      </c>
      <c r="N19" s="49">
        <v>1330000</v>
      </c>
      <c r="O19" s="44"/>
      <c r="P19" s="44"/>
      <c r="Q19" s="50" t="s">
        <v>109</v>
      </c>
      <c r="R19" s="51" t="s">
        <v>110</v>
      </c>
      <c r="S19" s="34"/>
      <c r="T19" s="35"/>
      <c r="U19" s="34"/>
      <c r="V19" s="34"/>
      <c r="W19" s="34"/>
      <c r="X19" s="34"/>
      <c r="Y19" s="34"/>
      <c r="Z19" s="34"/>
      <c r="AA19" s="34"/>
      <c r="AB19" s="52"/>
      <c r="AC19" s="36">
        <f t="shared" si="0"/>
        <v>0.70123528130870538</v>
      </c>
      <c r="AD19" s="36">
        <f t="shared" si="1"/>
        <v>0</v>
      </c>
      <c r="AE19" s="36">
        <f t="shared" si="2"/>
        <v>0</v>
      </c>
      <c r="AF19" s="36">
        <f t="shared" si="3"/>
        <v>0.70123528130870538</v>
      </c>
      <c r="AG19" s="37"/>
      <c r="AH19" s="37">
        <f>IF(A19=1,AF19,0)</f>
        <v>0.70123528130870538</v>
      </c>
      <c r="AI19" s="37">
        <f>IF(A19=2,AF19,0)</f>
        <v>0</v>
      </c>
      <c r="AJ19" s="37">
        <f>IF(A19=3,AF19,0)</f>
        <v>0</v>
      </c>
    </row>
    <row r="20" spans="1:46" s="53" customFormat="1" ht="36" x14ac:dyDescent="0.3">
      <c r="A20" s="38">
        <v>3</v>
      </c>
      <c r="B20" s="43" t="s">
        <v>111</v>
      </c>
      <c r="C20" s="44" t="s">
        <v>72</v>
      </c>
      <c r="D20" s="44"/>
      <c r="E20" s="44"/>
      <c r="F20" s="44"/>
      <c r="G20" s="45"/>
      <c r="H20" s="44">
        <v>1</v>
      </c>
      <c r="I20" s="44" t="s">
        <v>47</v>
      </c>
      <c r="J20" s="44" t="s">
        <v>53</v>
      </c>
      <c r="K20" s="46" t="s">
        <v>44</v>
      </c>
      <c r="L20" s="47">
        <v>2018</v>
      </c>
      <c r="M20" s="48">
        <v>43148</v>
      </c>
      <c r="N20" s="49"/>
      <c r="O20" s="44"/>
      <c r="P20" s="44"/>
      <c r="Q20" s="50" t="s">
        <v>112</v>
      </c>
      <c r="R20" s="51" t="s">
        <v>113</v>
      </c>
      <c r="S20" s="34"/>
      <c r="T20" s="35"/>
      <c r="U20" s="34"/>
      <c r="V20" s="34"/>
      <c r="W20" s="34"/>
      <c r="X20" s="34"/>
      <c r="Y20" s="34"/>
      <c r="Z20" s="34"/>
      <c r="AA20" s="34"/>
      <c r="AB20" s="52"/>
      <c r="AC20" s="36">
        <f t="shared" si="0"/>
        <v>0</v>
      </c>
      <c r="AD20" s="36">
        <f t="shared" si="1"/>
        <v>0</v>
      </c>
      <c r="AE20" s="36">
        <f t="shared" si="2"/>
        <v>0</v>
      </c>
      <c r="AF20" s="36">
        <f t="shared" si="3"/>
        <v>0</v>
      </c>
      <c r="AG20" s="37"/>
      <c r="AH20" s="37">
        <f>IF(A20=1,AF20,0)</f>
        <v>0</v>
      </c>
      <c r="AI20" s="37">
        <f>IF(A20=2,AF20,0)</f>
        <v>0</v>
      </c>
      <c r="AJ20" s="37">
        <f>IF(A20=3,AF20,0)</f>
        <v>0</v>
      </c>
    </row>
    <row r="21" spans="1:46" s="53" customFormat="1" ht="36" x14ac:dyDescent="0.3">
      <c r="A21" s="54">
        <v>4</v>
      </c>
      <c r="B21" s="43" t="s">
        <v>98</v>
      </c>
      <c r="C21" s="44" t="s">
        <v>69</v>
      </c>
      <c r="D21" s="44"/>
      <c r="E21" s="44"/>
      <c r="F21" s="44"/>
      <c r="G21" s="45"/>
      <c r="H21" s="44">
        <v>3</v>
      </c>
      <c r="I21" s="44" t="s">
        <v>99</v>
      </c>
      <c r="J21" s="44" t="s">
        <v>99</v>
      </c>
      <c r="K21" s="46" t="s">
        <v>44</v>
      </c>
      <c r="L21" s="47">
        <v>2018</v>
      </c>
      <c r="M21" s="48">
        <v>43106</v>
      </c>
      <c r="N21" s="49"/>
      <c r="O21" s="44"/>
      <c r="P21" s="44">
        <v>6</v>
      </c>
      <c r="Q21" s="50" t="s">
        <v>114</v>
      </c>
      <c r="R21" s="51" t="s">
        <v>101</v>
      </c>
      <c r="S21" s="34"/>
      <c r="T21" s="35"/>
      <c r="U21" s="34"/>
      <c r="V21" s="34"/>
      <c r="W21" s="34"/>
      <c r="X21" s="34"/>
      <c r="Y21" s="34"/>
      <c r="Z21" s="34"/>
      <c r="AA21" s="34"/>
      <c r="AB21" s="52"/>
      <c r="AC21" s="36">
        <f t="shared" si="0"/>
        <v>0</v>
      </c>
      <c r="AD21" s="36">
        <f t="shared" si="1"/>
        <v>0</v>
      </c>
      <c r="AE21" s="36">
        <f t="shared" si="2"/>
        <v>0.42857142857142855</v>
      </c>
      <c r="AF21" s="36">
        <f t="shared" si="3"/>
        <v>0.42857142857142855</v>
      </c>
      <c r="AG21" s="37"/>
      <c r="AH21" s="37">
        <f>IF(A21=1,AF21,0)</f>
        <v>0</v>
      </c>
      <c r="AI21" s="37">
        <f>IF(A21=2,AF21,0)</f>
        <v>0</v>
      </c>
      <c r="AJ21" s="37">
        <f>IF(A21=3,AF21,0)</f>
        <v>0</v>
      </c>
    </row>
    <row r="22" spans="1:46" s="53" customFormat="1" ht="24" x14ac:dyDescent="0.3">
      <c r="A22" s="38">
        <v>3</v>
      </c>
      <c r="B22" s="43" t="s">
        <v>115</v>
      </c>
      <c r="C22" s="44" t="s">
        <v>116</v>
      </c>
      <c r="D22" s="44" t="s">
        <v>117</v>
      </c>
      <c r="E22" s="44" t="s">
        <v>107</v>
      </c>
      <c r="F22" s="44">
        <v>39</v>
      </c>
      <c r="G22" s="45">
        <v>4875000</v>
      </c>
      <c r="H22" s="44">
        <v>1</v>
      </c>
      <c r="I22" s="44" t="s">
        <v>47</v>
      </c>
      <c r="J22" s="44" t="s">
        <v>99</v>
      </c>
      <c r="K22" s="46" t="s">
        <v>44</v>
      </c>
      <c r="L22" s="47">
        <v>2017</v>
      </c>
      <c r="M22" s="48">
        <v>43098</v>
      </c>
      <c r="N22" s="49">
        <v>0</v>
      </c>
      <c r="O22" s="44"/>
      <c r="P22" s="44"/>
      <c r="Q22" s="50" t="s">
        <v>118</v>
      </c>
      <c r="R22" s="51" t="s">
        <v>119</v>
      </c>
      <c r="S22" s="34"/>
      <c r="T22" s="35"/>
      <c r="U22" s="34"/>
      <c r="V22" s="34"/>
      <c r="W22" s="34"/>
      <c r="X22" s="34"/>
      <c r="Y22" s="34"/>
      <c r="Z22" s="34"/>
      <c r="AA22" s="34"/>
      <c r="AB22" s="52"/>
      <c r="AC22" s="36">
        <f t="shared" si="0"/>
        <v>0</v>
      </c>
      <c r="AD22" s="36">
        <f t="shared" si="1"/>
        <v>0</v>
      </c>
      <c r="AE22" s="36">
        <f t="shared" si="2"/>
        <v>0</v>
      </c>
      <c r="AF22" s="36">
        <f t="shared" si="3"/>
        <v>0</v>
      </c>
      <c r="AG22" s="37"/>
      <c r="AH22" s="37">
        <f>IF(A22=1,AF22,0)</f>
        <v>0</v>
      </c>
      <c r="AI22" s="37">
        <f>IF(A22=2,AF22,0)</f>
        <v>0</v>
      </c>
      <c r="AJ22" s="37">
        <f>IF(A22=3,AF22,0)</f>
        <v>0</v>
      </c>
    </row>
    <row r="23" spans="1:46" s="53" customFormat="1" ht="61.8" customHeight="1" x14ac:dyDescent="0.3">
      <c r="A23" s="38">
        <v>3</v>
      </c>
      <c r="B23" s="43" t="s">
        <v>120</v>
      </c>
      <c r="C23" s="44" t="s">
        <v>46</v>
      </c>
      <c r="D23" s="44" t="s">
        <v>117</v>
      </c>
      <c r="E23" s="44"/>
      <c r="F23" s="44"/>
      <c r="G23" s="45"/>
      <c r="H23" s="44">
        <v>1</v>
      </c>
      <c r="I23" s="44" t="s">
        <v>47</v>
      </c>
      <c r="J23" s="44" t="s">
        <v>48</v>
      </c>
      <c r="K23" s="46" t="s">
        <v>44</v>
      </c>
      <c r="L23" s="47">
        <v>2017</v>
      </c>
      <c r="M23" s="48">
        <v>43005</v>
      </c>
      <c r="N23" s="49">
        <v>11356</v>
      </c>
      <c r="O23" s="44"/>
      <c r="P23" s="44"/>
      <c r="Q23" s="50" t="s">
        <v>121</v>
      </c>
      <c r="R23" s="51" t="s">
        <v>122</v>
      </c>
      <c r="S23" s="34"/>
      <c r="T23" s="35"/>
      <c r="U23" s="34"/>
      <c r="V23" s="34"/>
      <c r="W23" s="34"/>
      <c r="X23" s="34"/>
      <c r="Y23" s="34"/>
      <c r="Z23" s="34"/>
      <c r="AA23" s="34"/>
      <c r="AB23" s="52"/>
      <c r="AC23" s="36">
        <f t="shared" si="0"/>
        <v>5.9873893643170367E-3</v>
      </c>
      <c r="AD23" s="36">
        <f t="shared" si="1"/>
        <v>0</v>
      </c>
      <c r="AE23" s="36">
        <f t="shared" si="2"/>
        <v>0</v>
      </c>
      <c r="AF23" s="36">
        <f t="shared" si="3"/>
        <v>5.9873893643170367E-3</v>
      </c>
      <c r="AG23" s="37"/>
      <c r="AH23" s="37">
        <f>IF(A23=1,AF23,0)</f>
        <v>0</v>
      </c>
      <c r="AI23" s="37">
        <f>IF(A23=2,AF23,0)</f>
        <v>0</v>
      </c>
      <c r="AJ23" s="37">
        <f>IF(A23=3,AF23,0)</f>
        <v>5.9873893643170367E-3</v>
      </c>
    </row>
    <row r="24" spans="1:46" s="53" customFormat="1" ht="24" x14ac:dyDescent="0.3">
      <c r="A24" s="56">
        <v>1</v>
      </c>
      <c r="B24" s="43" t="s">
        <v>123</v>
      </c>
      <c r="C24" s="44" t="s">
        <v>72</v>
      </c>
      <c r="D24" s="44"/>
      <c r="E24" s="44"/>
      <c r="F24" s="44"/>
      <c r="G24" s="45"/>
      <c r="H24" s="44">
        <v>1</v>
      </c>
      <c r="I24" s="44" t="s">
        <v>47</v>
      </c>
      <c r="J24" s="44" t="s">
        <v>99</v>
      </c>
      <c r="K24" s="46" t="s">
        <v>44</v>
      </c>
      <c r="L24" s="47">
        <v>2017</v>
      </c>
      <c r="M24" s="48">
        <v>42975</v>
      </c>
      <c r="N24" s="49">
        <v>2625000</v>
      </c>
      <c r="O24" s="44"/>
      <c r="P24" s="44"/>
      <c r="Q24" s="50" t="s">
        <v>124</v>
      </c>
      <c r="R24" s="51" t="s">
        <v>125</v>
      </c>
      <c r="S24" s="34"/>
      <c r="T24" s="35"/>
      <c r="U24" s="34"/>
      <c r="V24" s="34"/>
      <c r="W24" s="34"/>
      <c r="X24" s="34"/>
      <c r="Y24" s="34"/>
      <c r="Z24" s="34"/>
      <c r="AA24" s="34"/>
      <c r="AB24" s="52"/>
      <c r="AC24" s="36">
        <f t="shared" si="0"/>
        <v>1.3840170025829712</v>
      </c>
      <c r="AD24" s="36">
        <f t="shared" si="1"/>
        <v>0</v>
      </c>
      <c r="AE24" s="36">
        <f t="shared" si="2"/>
        <v>0</v>
      </c>
      <c r="AF24" s="36">
        <f t="shared" si="3"/>
        <v>1.3840170025829712</v>
      </c>
      <c r="AG24" s="37"/>
      <c r="AH24" s="37">
        <f>IF(A24=1,AF24,0)</f>
        <v>1.3840170025829712</v>
      </c>
      <c r="AI24" s="37">
        <f>IF(A24=2,AF24,0)</f>
        <v>0</v>
      </c>
      <c r="AJ24" s="37">
        <f>IF(A24=3,AF24,0)</f>
        <v>0</v>
      </c>
    </row>
    <row r="25" spans="1:46" s="53" customFormat="1" ht="36" x14ac:dyDescent="0.3">
      <c r="A25" s="409">
        <v>2</v>
      </c>
      <c r="B25" s="43" t="s">
        <v>126</v>
      </c>
      <c r="C25" s="44" t="s">
        <v>127</v>
      </c>
      <c r="D25" s="44"/>
      <c r="E25" s="44"/>
      <c r="F25" s="44">
        <v>60</v>
      </c>
      <c r="G25" s="45"/>
      <c r="H25" s="44">
        <v>1</v>
      </c>
      <c r="I25" s="44" t="s">
        <v>47</v>
      </c>
      <c r="J25" s="44" t="s">
        <v>82</v>
      </c>
      <c r="K25" s="46" t="s">
        <v>44</v>
      </c>
      <c r="L25" s="47">
        <v>2017</v>
      </c>
      <c r="M25" s="48">
        <v>42916</v>
      </c>
      <c r="N25" s="49">
        <v>100000</v>
      </c>
      <c r="O25" s="44">
        <v>20</v>
      </c>
      <c r="P25" s="44"/>
      <c r="Q25" s="50" t="s">
        <v>128</v>
      </c>
      <c r="R25" s="51" t="s">
        <v>129</v>
      </c>
      <c r="S25" s="34"/>
      <c r="T25" s="35"/>
      <c r="U25" s="34"/>
      <c r="V25" s="34"/>
      <c r="W25" s="34"/>
      <c r="X25" s="34"/>
      <c r="Y25" s="34"/>
      <c r="Z25" s="34"/>
      <c r="AA25" s="34"/>
      <c r="AB25" s="52"/>
      <c r="AC25" s="36">
        <f t="shared" si="0"/>
        <v>5.2724457241256045E-2</v>
      </c>
      <c r="AD25" s="36">
        <f t="shared" si="1"/>
        <v>0.51282051282051277</v>
      </c>
      <c r="AE25" s="36">
        <f t="shared" si="2"/>
        <v>0</v>
      </c>
      <c r="AF25" s="36">
        <f t="shared" si="3"/>
        <v>0.56554497006176885</v>
      </c>
      <c r="AG25" s="37"/>
      <c r="AH25" s="37">
        <f>IF(A25=1,AF25,0)</f>
        <v>0</v>
      </c>
      <c r="AI25" s="37">
        <f>IF(A25=2,AF25,0)</f>
        <v>0.56554497006176885</v>
      </c>
      <c r="AJ25" s="37">
        <f>IF(A25=3,AF25,0)</f>
        <v>0</v>
      </c>
    </row>
    <row r="26" spans="1:46" s="53" customFormat="1" ht="36" x14ac:dyDescent="0.3">
      <c r="A26" s="57">
        <v>3</v>
      </c>
      <c r="B26" s="43" t="s">
        <v>130</v>
      </c>
      <c r="C26" s="44" t="s">
        <v>99</v>
      </c>
      <c r="D26" s="44"/>
      <c r="E26" s="44"/>
      <c r="F26" s="44"/>
      <c r="G26" s="45"/>
      <c r="H26" s="44">
        <v>1</v>
      </c>
      <c r="I26" s="44" t="s">
        <v>47</v>
      </c>
      <c r="J26" s="44" t="s">
        <v>53</v>
      </c>
      <c r="K26" s="46" t="s">
        <v>44</v>
      </c>
      <c r="L26" s="47">
        <v>2017</v>
      </c>
      <c r="M26" s="58">
        <v>42856</v>
      </c>
      <c r="N26" s="59"/>
      <c r="O26" s="60"/>
      <c r="P26" s="44"/>
      <c r="Q26" s="50" t="s">
        <v>131</v>
      </c>
      <c r="R26" s="51" t="s">
        <v>132</v>
      </c>
      <c r="S26" s="34"/>
      <c r="T26" s="35"/>
      <c r="U26" s="34"/>
      <c r="V26" s="34"/>
      <c r="W26" s="34"/>
      <c r="X26" s="34"/>
      <c r="Y26" s="34"/>
      <c r="Z26" s="34"/>
      <c r="AA26" s="34"/>
      <c r="AB26" s="52"/>
      <c r="AC26" s="36">
        <f t="shared" si="0"/>
        <v>0</v>
      </c>
      <c r="AD26" s="36">
        <f t="shared" si="1"/>
        <v>0</v>
      </c>
      <c r="AE26" s="36">
        <f t="shared" si="2"/>
        <v>0</v>
      </c>
      <c r="AF26" s="36">
        <f t="shared" si="3"/>
        <v>0</v>
      </c>
      <c r="AG26" s="37"/>
      <c r="AH26" s="37">
        <f>IF(A26=1,AF26,0)</f>
        <v>0</v>
      </c>
      <c r="AI26" s="37">
        <f>IF(A26=2,AF26,0)</f>
        <v>0</v>
      </c>
      <c r="AJ26" s="37">
        <f>IF(A26=3,AF26,0)</f>
        <v>0</v>
      </c>
      <c r="AP26" s="61"/>
      <c r="AR26" s="61"/>
      <c r="AT26" s="61"/>
    </row>
    <row r="27" spans="1:46" s="53" customFormat="1" ht="24" x14ac:dyDescent="0.3">
      <c r="A27" s="57">
        <v>3</v>
      </c>
      <c r="B27" s="43" t="s">
        <v>133</v>
      </c>
      <c r="C27" s="44" t="s">
        <v>65</v>
      </c>
      <c r="D27" s="44"/>
      <c r="E27" s="44" t="s">
        <v>134</v>
      </c>
      <c r="F27" s="44">
        <v>140</v>
      </c>
      <c r="G27" s="45"/>
      <c r="H27" s="44">
        <v>1</v>
      </c>
      <c r="I27" s="44" t="s">
        <v>47</v>
      </c>
      <c r="J27" s="44" t="s">
        <v>135</v>
      </c>
      <c r="K27" s="46" t="s">
        <v>44</v>
      </c>
      <c r="L27" s="47">
        <v>2017</v>
      </c>
      <c r="M27" s="48">
        <v>42833</v>
      </c>
      <c r="N27" s="59">
        <v>850</v>
      </c>
      <c r="O27" s="60">
        <v>0</v>
      </c>
      <c r="P27" s="44">
        <v>0</v>
      </c>
      <c r="Q27" s="50" t="s">
        <v>136</v>
      </c>
      <c r="R27" s="51" t="s">
        <v>137</v>
      </c>
      <c r="S27" s="34"/>
      <c r="T27" s="35"/>
      <c r="U27" s="34"/>
      <c r="V27" s="34"/>
      <c r="W27" s="34"/>
      <c r="X27" s="34"/>
      <c r="Y27" s="34"/>
      <c r="Z27" s="34"/>
      <c r="AA27" s="34"/>
      <c r="AB27" s="52"/>
      <c r="AC27" s="36">
        <f t="shared" si="0"/>
        <v>4.4815788655067638E-4</v>
      </c>
      <c r="AD27" s="36">
        <f t="shared" si="1"/>
        <v>0</v>
      </c>
      <c r="AE27" s="36">
        <f t="shared" si="2"/>
        <v>0</v>
      </c>
      <c r="AF27" s="36">
        <f t="shared" si="3"/>
        <v>4.4815788655067638E-4</v>
      </c>
      <c r="AG27" s="37"/>
      <c r="AH27" s="37">
        <f>IF(A27=1,AF27,0)</f>
        <v>0</v>
      </c>
      <c r="AI27" s="37">
        <f>IF(A27=2,AF27,0)</f>
        <v>0</v>
      </c>
      <c r="AJ27" s="37">
        <f>IF(A27=3,AF27,0)</f>
        <v>4.4815788655067638E-4</v>
      </c>
      <c r="AP27" s="61"/>
      <c r="AR27" s="61"/>
      <c r="AT27" s="61"/>
    </row>
    <row r="28" spans="1:46" s="53" customFormat="1" ht="24" x14ac:dyDescent="0.3">
      <c r="A28" s="409">
        <v>2</v>
      </c>
      <c r="B28" s="43" t="s">
        <v>138</v>
      </c>
      <c r="C28" s="44" t="s">
        <v>139</v>
      </c>
      <c r="D28" s="44"/>
      <c r="E28" s="44"/>
      <c r="F28" s="44"/>
      <c r="G28" s="45"/>
      <c r="H28" s="44">
        <v>1</v>
      </c>
      <c r="I28" s="44" t="s">
        <v>47</v>
      </c>
      <c r="J28" s="44"/>
      <c r="K28" s="46" t="s">
        <v>44</v>
      </c>
      <c r="L28" s="47">
        <v>2017</v>
      </c>
      <c r="M28" s="48">
        <v>42806</v>
      </c>
      <c r="N28" s="49">
        <v>200000</v>
      </c>
      <c r="O28" s="44"/>
      <c r="P28" s="44">
        <v>2</v>
      </c>
      <c r="Q28" s="50" t="s">
        <v>54</v>
      </c>
      <c r="R28" s="51" t="s">
        <v>140</v>
      </c>
      <c r="S28" s="34"/>
      <c r="T28" s="35"/>
      <c r="U28" s="34"/>
      <c r="V28" s="34"/>
      <c r="W28" s="34"/>
      <c r="X28" s="34"/>
      <c r="Y28" s="34"/>
      <c r="Z28" s="34"/>
      <c r="AA28" s="34"/>
      <c r="AB28" s="52"/>
      <c r="AC28" s="36">
        <f t="shared" si="0"/>
        <v>0.10544891448251209</v>
      </c>
      <c r="AD28" s="36">
        <f t="shared" si="1"/>
        <v>0</v>
      </c>
      <c r="AE28" s="36">
        <f t="shared" si="2"/>
        <v>0.14285714285714285</v>
      </c>
      <c r="AF28" s="36">
        <f t="shared" si="3"/>
        <v>0.24830605733965494</v>
      </c>
      <c r="AG28" s="37"/>
      <c r="AH28" s="37">
        <f>IF(A28=1,AF28,0)</f>
        <v>0</v>
      </c>
      <c r="AI28" s="37">
        <f>IF(A28=2,AF28,0)</f>
        <v>0.24830605733965494</v>
      </c>
      <c r="AJ28" s="37">
        <f>IF(A28=3,AF28,0)</f>
        <v>0</v>
      </c>
    </row>
    <row r="29" spans="1:46" s="53" customFormat="1" ht="24" x14ac:dyDescent="0.3">
      <c r="A29" s="38">
        <v>3</v>
      </c>
      <c r="B29" s="43" t="s">
        <v>141</v>
      </c>
      <c r="C29" s="44" t="s">
        <v>142</v>
      </c>
      <c r="D29" s="44"/>
      <c r="E29" s="44"/>
      <c r="F29" s="44"/>
      <c r="G29" s="45"/>
      <c r="H29" s="44">
        <v>2</v>
      </c>
      <c r="I29" s="44" t="s">
        <v>73</v>
      </c>
      <c r="J29" s="44" t="s">
        <v>48</v>
      </c>
      <c r="K29" s="46" t="s">
        <v>44</v>
      </c>
      <c r="L29" s="47">
        <v>2016</v>
      </c>
      <c r="M29" s="48">
        <v>42671</v>
      </c>
      <c r="N29" s="49">
        <v>50000</v>
      </c>
      <c r="O29" s="44"/>
      <c r="P29" s="44"/>
      <c r="Q29" s="50" t="s">
        <v>143</v>
      </c>
      <c r="R29" s="51" t="s">
        <v>144</v>
      </c>
      <c r="S29" s="34"/>
      <c r="T29" s="35"/>
      <c r="U29" s="34"/>
      <c r="V29" s="34"/>
      <c r="W29" s="34"/>
      <c r="X29" s="34"/>
      <c r="Y29" s="34"/>
      <c r="Z29" s="34"/>
      <c r="AA29" s="34"/>
      <c r="AB29" s="52"/>
      <c r="AC29" s="36">
        <f t="shared" si="0"/>
        <v>2.6362228620628023E-2</v>
      </c>
      <c r="AD29" s="36">
        <f t="shared" si="1"/>
        <v>0</v>
      </c>
      <c r="AE29" s="36">
        <f t="shared" si="2"/>
        <v>0</v>
      </c>
      <c r="AF29" s="36">
        <f t="shared" si="3"/>
        <v>2.6362228620628023E-2</v>
      </c>
      <c r="AG29" s="37"/>
      <c r="AH29" s="37">
        <f>IF(A29=1,AF29,0)</f>
        <v>0</v>
      </c>
      <c r="AI29" s="37">
        <f>IF(A29=2,AF29,0)</f>
        <v>0</v>
      </c>
      <c r="AJ29" s="37">
        <f>IF(A29=3,AF29,0)</f>
        <v>2.6362228620628023E-2</v>
      </c>
    </row>
    <row r="30" spans="1:46" s="52" customFormat="1" ht="24" x14ac:dyDescent="0.3">
      <c r="A30" s="38">
        <v>3</v>
      </c>
      <c r="B30" s="43" t="s">
        <v>145</v>
      </c>
      <c r="C30" s="44" t="s">
        <v>146</v>
      </c>
      <c r="D30" s="44"/>
      <c r="E30" s="44"/>
      <c r="F30" s="44"/>
      <c r="G30" s="45">
        <v>415000</v>
      </c>
      <c r="H30" s="44">
        <v>1</v>
      </c>
      <c r="I30" s="44" t="s">
        <v>73</v>
      </c>
      <c r="J30" s="44" t="s">
        <v>53</v>
      </c>
      <c r="K30" s="46" t="s">
        <v>44</v>
      </c>
      <c r="L30" s="47">
        <v>2016</v>
      </c>
      <c r="M30" s="48">
        <v>42644</v>
      </c>
      <c r="N30" s="49"/>
      <c r="O30" s="44"/>
      <c r="P30" s="44"/>
      <c r="Q30" s="50" t="s">
        <v>147</v>
      </c>
      <c r="R30" s="51" t="s">
        <v>148</v>
      </c>
      <c r="S30" s="34"/>
      <c r="T30" s="35"/>
      <c r="U30" s="34"/>
      <c r="V30" s="34"/>
      <c r="W30" s="34"/>
      <c r="X30" s="34"/>
      <c r="Y30" s="34"/>
      <c r="Z30" s="34"/>
      <c r="AA30" s="34"/>
      <c r="AB30" s="62"/>
      <c r="AC30" s="36">
        <f t="shared" si="0"/>
        <v>0</v>
      </c>
      <c r="AD30" s="36">
        <f t="shared" si="1"/>
        <v>0</v>
      </c>
      <c r="AE30" s="36">
        <f t="shared" si="2"/>
        <v>0</v>
      </c>
      <c r="AF30" s="36">
        <f t="shared" si="3"/>
        <v>0</v>
      </c>
      <c r="AG30" s="37"/>
      <c r="AH30" s="37">
        <f>IF(A30=1,AF30,0)</f>
        <v>0</v>
      </c>
      <c r="AI30" s="37">
        <f>IF(A30=2,AF30,0)</f>
        <v>0</v>
      </c>
      <c r="AJ30" s="37">
        <f>IF(A30=3,AF30,0)</f>
        <v>0</v>
      </c>
      <c r="AK30" s="53"/>
      <c r="AL30" s="53"/>
      <c r="AM30" s="53"/>
      <c r="AN30" s="53"/>
      <c r="AO30" s="53"/>
      <c r="AP30" s="53"/>
      <c r="AQ30" s="53"/>
      <c r="AR30" s="53"/>
      <c r="AS30" s="53"/>
      <c r="AT30" s="53"/>
    </row>
    <row r="31" spans="1:46" s="53" customFormat="1" ht="24" x14ac:dyDescent="0.3">
      <c r="A31" s="54">
        <v>4</v>
      </c>
      <c r="B31" s="43" t="s">
        <v>149</v>
      </c>
      <c r="C31" s="44" t="s">
        <v>127</v>
      </c>
      <c r="D31" s="44"/>
      <c r="E31" s="44"/>
      <c r="F31" s="44"/>
      <c r="G31" s="45"/>
      <c r="H31" s="44">
        <v>3</v>
      </c>
      <c r="I31" s="44" t="s">
        <v>99</v>
      </c>
      <c r="J31" s="44" t="s">
        <v>99</v>
      </c>
      <c r="K31" s="46" t="s">
        <v>44</v>
      </c>
      <c r="L31" s="47">
        <v>2016</v>
      </c>
      <c r="M31" s="48">
        <v>42609</v>
      </c>
      <c r="N31" s="49">
        <v>800000</v>
      </c>
      <c r="O31" s="44"/>
      <c r="P31" s="44"/>
      <c r="Q31" s="50" t="s">
        <v>150</v>
      </c>
      <c r="R31" s="51" t="s">
        <v>151</v>
      </c>
      <c r="S31" s="34"/>
      <c r="T31" s="35"/>
      <c r="U31" s="34"/>
      <c r="V31" s="34"/>
      <c r="W31" s="34"/>
      <c r="X31" s="34"/>
      <c r="Y31" s="34"/>
      <c r="Z31" s="34"/>
      <c r="AA31" s="34"/>
      <c r="AB31" s="52"/>
      <c r="AC31" s="36">
        <f t="shared" si="0"/>
        <v>0.42179565793004836</v>
      </c>
      <c r="AD31" s="36">
        <f t="shared" si="1"/>
        <v>0</v>
      </c>
      <c r="AE31" s="36">
        <f t="shared" si="2"/>
        <v>0</v>
      </c>
      <c r="AF31" s="36">
        <f t="shared" si="3"/>
        <v>0.42179565793004836</v>
      </c>
      <c r="AG31" s="37"/>
      <c r="AH31" s="37">
        <f>IF(A31=1,AF31,0)</f>
        <v>0</v>
      </c>
      <c r="AI31" s="37">
        <f>IF(A31=2,AF31,0)</f>
        <v>0</v>
      </c>
      <c r="AJ31" s="37">
        <f>IF(A31=3,AF31,0)</f>
        <v>0</v>
      </c>
    </row>
    <row r="32" spans="1:46" s="53" customFormat="1" ht="48" x14ac:dyDescent="0.3">
      <c r="A32" s="56">
        <v>1</v>
      </c>
      <c r="B32" s="43" t="s">
        <v>152</v>
      </c>
      <c r="C32" s="44" t="s">
        <v>72</v>
      </c>
      <c r="D32" s="44" t="s">
        <v>58</v>
      </c>
      <c r="E32" s="44" t="s">
        <v>107</v>
      </c>
      <c r="F32" s="44">
        <v>45</v>
      </c>
      <c r="G32" s="45">
        <v>2000000</v>
      </c>
      <c r="H32" s="44">
        <v>1</v>
      </c>
      <c r="I32" s="44" t="s">
        <v>47</v>
      </c>
      <c r="J32" s="44" t="s">
        <v>82</v>
      </c>
      <c r="K32" s="46" t="s">
        <v>44</v>
      </c>
      <c r="L32" s="47">
        <v>2016</v>
      </c>
      <c r="M32" s="48">
        <v>42590</v>
      </c>
      <c r="N32" s="49">
        <v>2000000</v>
      </c>
      <c r="O32" s="44">
        <v>2</v>
      </c>
      <c r="P32" s="44"/>
      <c r="Q32" s="50" t="s">
        <v>153</v>
      </c>
      <c r="R32" s="51" t="s">
        <v>154</v>
      </c>
      <c r="S32" s="34"/>
      <c r="T32" s="35" t="str">
        <f>C32</f>
        <v>Al</v>
      </c>
      <c r="U32" s="34"/>
      <c r="V32" s="34"/>
      <c r="W32" s="34"/>
      <c r="X32" s="34"/>
      <c r="Y32" s="34"/>
      <c r="Z32" s="34"/>
      <c r="AA32" s="34"/>
      <c r="AB32" s="52"/>
      <c r="AC32" s="36">
        <f t="shared" si="0"/>
        <v>1.0544891448251208</v>
      </c>
      <c r="AD32" s="36">
        <f t="shared" si="1"/>
        <v>5.128205128205128E-2</v>
      </c>
      <c r="AE32" s="36">
        <f t="shared" si="2"/>
        <v>0</v>
      </c>
      <c r="AF32" s="36">
        <f t="shared" si="3"/>
        <v>1.1057711961071721</v>
      </c>
      <c r="AG32" s="37"/>
      <c r="AH32" s="37">
        <f>IF(A32=1,AF32,0)</f>
        <v>1.1057711961071721</v>
      </c>
      <c r="AI32" s="37">
        <f>IF(A32=2,AF32,0)</f>
        <v>0</v>
      </c>
      <c r="AJ32" s="37">
        <f>IF(A32=3,AF32,0)</f>
        <v>0</v>
      </c>
    </row>
    <row r="33" spans="1:46" s="53" customFormat="1" ht="24" x14ac:dyDescent="0.3">
      <c r="A33" s="54">
        <v>4</v>
      </c>
      <c r="B33" s="43" t="s">
        <v>98</v>
      </c>
      <c r="C33" s="44" t="s">
        <v>69</v>
      </c>
      <c r="D33" s="44"/>
      <c r="E33" s="44"/>
      <c r="F33" s="44"/>
      <c r="G33" s="45"/>
      <c r="H33" s="44">
        <v>3</v>
      </c>
      <c r="I33" s="44" t="s">
        <v>99</v>
      </c>
      <c r="J33" s="44" t="s">
        <v>99</v>
      </c>
      <c r="K33" s="46"/>
      <c r="L33" s="47">
        <v>2015</v>
      </c>
      <c r="M33" s="48">
        <v>42329</v>
      </c>
      <c r="N33" s="49"/>
      <c r="O33" s="44"/>
      <c r="P33" s="44">
        <v>115</v>
      </c>
      <c r="Q33" s="50" t="s">
        <v>155</v>
      </c>
      <c r="R33" s="51" t="s">
        <v>101</v>
      </c>
      <c r="S33" s="34"/>
      <c r="T33" s="35"/>
      <c r="U33" s="34"/>
      <c r="V33" s="34"/>
      <c r="W33" s="34"/>
      <c r="X33" s="34"/>
      <c r="Y33" s="34"/>
      <c r="Z33" s="34"/>
      <c r="AA33" s="34"/>
      <c r="AB33" s="52"/>
      <c r="AC33" s="36">
        <f t="shared" si="0"/>
        <v>0</v>
      </c>
      <c r="AD33" s="36">
        <f t="shared" si="1"/>
        <v>0</v>
      </c>
      <c r="AE33" s="36">
        <f t="shared" si="2"/>
        <v>8.2142857142857135</v>
      </c>
      <c r="AF33" s="36">
        <f t="shared" si="3"/>
        <v>8.2142857142857135</v>
      </c>
      <c r="AG33" s="37"/>
      <c r="AH33" s="37">
        <f>IF(A33=1,AF33,0)</f>
        <v>0</v>
      </c>
      <c r="AI33" s="37">
        <f>IF(A33=2,AF33,0)</f>
        <v>0</v>
      </c>
      <c r="AJ33" s="37">
        <f>IF(A33=3,AF33,0)</f>
        <v>0</v>
      </c>
    </row>
    <row r="34" spans="1:46" s="53" customFormat="1" ht="36" x14ac:dyDescent="0.3">
      <c r="A34" s="56">
        <v>1</v>
      </c>
      <c r="B34" s="43" t="s">
        <v>156</v>
      </c>
      <c r="C34" s="44" t="s">
        <v>80</v>
      </c>
      <c r="D34" s="44" t="s">
        <v>58</v>
      </c>
      <c r="E34" s="44" t="s">
        <v>107</v>
      </c>
      <c r="F34" s="44">
        <v>110</v>
      </c>
      <c r="G34" s="45">
        <v>56400000</v>
      </c>
      <c r="H34" s="44">
        <v>1</v>
      </c>
      <c r="I34" s="44" t="s">
        <v>47</v>
      </c>
      <c r="J34" s="44" t="s">
        <v>48</v>
      </c>
      <c r="K34" s="46" t="s">
        <v>44</v>
      </c>
      <c r="L34" s="47">
        <v>2015</v>
      </c>
      <c r="M34" s="63">
        <v>42313</v>
      </c>
      <c r="N34" s="49">
        <v>43700000</v>
      </c>
      <c r="O34" s="44">
        <v>668</v>
      </c>
      <c r="P34" s="44">
        <v>19</v>
      </c>
      <c r="Q34" s="50" t="s">
        <v>157</v>
      </c>
      <c r="R34" s="51" t="s">
        <v>158</v>
      </c>
      <c r="S34" s="34"/>
      <c r="T34" s="35" t="str">
        <f t="shared" ref="T34:T39" si="4">C34</f>
        <v>Fe</v>
      </c>
      <c r="U34" s="34"/>
      <c r="V34" s="34"/>
      <c r="W34" s="34"/>
      <c r="X34" s="34"/>
      <c r="Y34" s="34"/>
      <c r="Z34" s="34"/>
      <c r="AA34" s="34"/>
      <c r="AB34" s="52"/>
      <c r="AC34" s="36">
        <f t="shared" si="0"/>
        <v>23.040587814428893</v>
      </c>
      <c r="AD34" s="36">
        <f t="shared" si="1"/>
        <v>17.128205128205128</v>
      </c>
      <c r="AE34" s="36">
        <f t="shared" si="2"/>
        <v>1.3571428571428572</v>
      </c>
      <c r="AF34" s="36">
        <f t="shared" si="3"/>
        <v>41.525935799776875</v>
      </c>
      <c r="AG34" s="37"/>
      <c r="AH34" s="37">
        <f>IF(A34=1,AF34,0)</f>
        <v>41.525935799776875</v>
      </c>
      <c r="AI34" s="37">
        <f>IF(A34=2,AF34,0)</f>
        <v>0</v>
      </c>
      <c r="AJ34" s="37">
        <f>IF(A34=3,AF34,0)</f>
        <v>0</v>
      </c>
    </row>
    <row r="35" spans="1:46" s="53" customFormat="1" ht="24" x14ac:dyDescent="0.3">
      <c r="A35" s="54">
        <v>4</v>
      </c>
      <c r="B35" s="43" t="s">
        <v>159</v>
      </c>
      <c r="C35" s="44" t="s">
        <v>46</v>
      </c>
      <c r="D35" s="44" t="s">
        <v>160</v>
      </c>
      <c r="E35" s="44" t="s">
        <v>160</v>
      </c>
      <c r="F35" s="44" t="s">
        <v>160</v>
      </c>
      <c r="G35" s="45"/>
      <c r="H35" s="44">
        <v>3</v>
      </c>
      <c r="I35" s="44" t="s">
        <v>73</v>
      </c>
      <c r="J35" s="44" t="s">
        <v>48</v>
      </c>
      <c r="K35" s="46" t="s">
        <v>44</v>
      </c>
      <c r="L35" s="47">
        <v>2015</v>
      </c>
      <c r="M35" s="48">
        <v>42221</v>
      </c>
      <c r="N35" s="49">
        <v>11356.23</v>
      </c>
      <c r="O35" s="47"/>
      <c r="P35" s="44"/>
      <c r="Q35" s="50" t="s">
        <v>161</v>
      </c>
      <c r="R35" s="51" t="s">
        <v>162</v>
      </c>
      <c r="S35" s="34"/>
      <c r="T35" s="35" t="str">
        <f t="shared" si="4"/>
        <v>Au</v>
      </c>
      <c r="U35" s="34"/>
      <c r="V35" s="34"/>
      <c r="W35" s="34"/>
      <c r="X35" s="34"/>
      <c r="Y35" s="34"/>
      <c r="Z35" s="34"/>
      <c r="AA35" s="34"/>
      <c r="AB35" s="52"/>
      <c r="AC35" s="36">
        <f t="shared" si="0"/>
        <v>5.9875106305686907E-3</v>
      </c>
      <c r="AD35" s="36">
        <f t="shared" si="1"/>
        <v>0</v>
      </c>
      <c r="AE35" s="36">
        <f t="shared" si="2"/>
        <v>0</v>
      </c>
      <c r="AF35" s="36">
        <f t="shared" si="3"/>
        <v>5.9875106305686907E-3</v>
      </c>
      <c r="AG35" s="37"/>
      <c r="AH35" s="37">
        <f>IF(A35=1,AF35,0)</f>
        <v>0</v>
      </c>
      <c r="AI35" s="37">
        <f>IF(A35=2,AF35,0)</f>
        <v>0</v>
      </c>
      <c r="AJ35" s="37">
        <f>IF(A35=3,AF35,0)</f>
        <v>0</v>
      </c>
    </row>
    <row r="36" spans="1:46" s="53" customFormat="1" ht="49.8" customHeight="1" x14ac:dyDescent="0.3">
      <c r="A36" s="54">
        <v>4</v>
      </c>
      <c r="B36" s="43" t="s">
        <v>163</v>
      </c>
      <c r="C36" s="44" t="s">
        <v>46</v>
      </c>
      <c r="D36" s="44"/>
      <c r="E36" s="44"/>
      <c r="F36" s="44"/>
      <c r="G36" s="45"/>
      <c r="H36" s="44">
        <v>2</v>
      </c>
      <c r="I36" s="44" t="s">
        <v>47</v>
      </c>
      <c r="J36" s="44" t="s">
        <v>48</v>
      </c>
      <c r="K36" s="46" t="s">
        <v>44</v>
      </c>
      <c r="L36" s="47">
        <v>2015</v>
      </c>
      <c r="M36" s="48">
        <v>42180</v>
      </c>
      <c r="N36" s="49">
        <v>240</v>
      </c>
      <c r="O36" s="46">
        <v>1</v>
      </c>
      <c r="P36" s="44"/>
      <c r="Q36" s="50" t="s">
        <v>164</v>
      </c>
      <c r="R36" s="51" t="s">
        <v>165</v>
      </c>
      <c r="S36" s="34"/>
      <c r="T36" s="35" t="str">
        <f t="shared" si="4"/>
        <v>Au</v>
      </c>
      <c r="U36" s="34"/>
      <c r="V36" s="34"/>
      <c r="W36" s="34"/>
      <c r="X36" s="34"/>
      <c r="Y36" s="34"/>
      <c r="Z36" s="34"/>
      <c r="AA36" s="34"/>
      <c r="AB36" s="52"/>
      <c r="AC36" s="36">
        <f t="shared" si="0"/>
        <v>1.2653869737901449E-4</v>
      </c>
      <c r="AD36" s="36">
        <f t="shared" si="1"/>
        <v>2.564102564102564E-2</v>
      </c>
      <c r="AE36" s="36">
        <f t="shared" si="2"/>
        <v>0</v>
      </c>
      <c r="AF36" s="36">
        <f t="shared" si="3"/>
        <v>2.5767564338404655E-2</v>
      </c>
      <c r="AG36" s="37"/>
      <c r="AH36" s="37">
        <f>IF(A36=1,AF36,0)</f>
        <v>0</v>
      </c>
      <c r="AI36" s="37">
        <f>IF(A36=2,AF36,0)</f>
        <v>0</v>
      </c>
      <c r="AJ36" s="37">
        <f>IF(A36=3,AF36,0)</f>
        <v>0</v>
      </c>
    </row>
    <row r="37" spans="1:46" s="53" customFormat="1" ht="24" x14ac:dyDescent="0.3">
      <c r="A37" s="409">
        <v>2</v>
      </c>
      <c r="B37" s="43" t="s">
        <v>166</v>
      </c>
      <c r="C37" s="64" t="s">
        <v>80</v>
      </c>
      <c r="D37" s="64"/>
      <c r="E37" s="64"/>
      <c r="F37" s="64">
        <v>61.5</v>
      </c>
      <c r="G37" s="45">
        <v>4500000</v>
      </c>
      <c r="H37" s="64">
        <v>1</v>
      </c>
      <c r="I37" s="64" t="s">
        <v>47</v>
      </c>
      <c r="J37" s="64" t="s">
        <v>99</v>
      </c>
      <c r="K37" s="65" t="s">
        <v>44</v>
      </c>
      <c r="L37" s="66">
        <v>2014</v>
      </c>
      <c r="M37" s="48">
        <v>41892</v>
      </c>
      <c r="N37" s="67"/>
      <c r="O37" s="47"/>
      <c r="P37" s="44">
        <v>3</v>
      </c>
      <c r="Q37" s="68" t="s">
        <v>167</v>
      </c>
      <c r="R37" s="51" t="s">
        <v>168</v>
      </c>
      <c r="S37" s="34"/>
      <c r="T37" s="35" t="str">
        <f t="shared" si="4"/>
        <v>Fe</v>
      </c>
      <c r="U37" s="34"/>
      <c r="V37" s="34"/>
      <c r="W37" s="34"/>
      <c r="X37" s="34"/>
      <c r="Y37" s="34"/>
      <c r="Z37" s="34"/>
      <c r="AA37" s="34"/>
      <c r="AB37" s="52"/>
      <c r="AC37" s="36">
        <f t="shared" si="0"/>
        <v>0</v>
      </c>
      <c r="AD37" s="36">
        <f t="shared" si="1"/>
        <v>0</v>
      </c>
      <c r="AE37" s="36">
        <f t="shared" si="2"/>
        <v>0.21428571428571427</v>
      </c>
      <c r="AF37" s="36">
        <f t="shared" si="3"/>
        <v>0.21428571428571427</v>
      </c>
      <c r="AG37" s="37"/>
      <c r="AH37" s="37">
        <f>IF(A37=1,AF37,0)</f>
        <v>0</v>
      </c>
      <c r="AI37" s="37">
        <f>IF(A37=2,AF37,0)</f>
        <v>0.21428571428571427</v>
      </c>
      <c r="AJ37" s="37">
        <f>IF(A37=3,AF37,0)</f>
        <v>0</v>
      </c>
    </row>
    <row r="38" spans="1:46" s="53" customFormat="1" ht="24" x14ac:dyDescent="0.3">
      <c r="A38" s="38">
        <v>3</v>
      </c>
      <c r="B38" s="43" t="s">
        <v>169</v>
      </c>
      <c r="C38" s="64" t="s">
        <v>65</v>
      </c>
      <c r="D38" s="64"/>
      <c r="E38" s="64"/>
      <c r="F38" s="64"/>
      <c r="G38" s="45"/>
      <c r="H38" s="64">
        <v>1</v>
      </c>
      <c r="I38" s="64" t="s">
        <v>47</v>
      </c>
      <c r="J38" s="64" t="s">
        <v>82</v>
      </c>
      <c r="K38" s="65" t="s">
        <v>44</v>
      </c>
      <c r="L38" s="66">
        <v>2014</v>
      </c>
      <c r="M38" s="63">
        <v>41858</v>
      </c>
      <c r="N38" s="67">
        <v>40000</v>
      </c>
      <c r="O38" s="47"/>
      <c r="P38" s="44"/>
      <c r="Q38" s="68" t="s">
        <v>170</v>
      </c>
      <c r="R38" s="51" t="s">
        <v>171</v>
      </c>
      <c r="S38" s="34" t="s">
        <v>172</v>
      </c>
      <c r="T38" s="35" t="str">
        <f t="shared" si="4"/>
        <v>Cu</v>
      </c>
      <c r="U38" s="34">
        <v>10000</v>
      </c>
      <c r="V38" s="34">
        <v>0.5</v>
      </c>
      <c r="W38" s="34"/>
      <c r="X38" s="34">
        <v>0.5</v>
      </c>
      <c r="Y38" s="34"/>
      <c r="Z38" s="34">
        <v>1000</v>
      </c>
      <c r="AA38" s="34" t="s">
        <v>173</v>
      </c>
      <c r="AB38" s="52"/>
      <c r="AC38" s="36">
        <f t="shared" si="0"/>
        <v>2.1089782896502419E-2</v>
      </c>
      <c r="AD38" s="36">
        <f t="shared" si="1"/>
        <v>0</v>
      </c>
      <c r="AE38" s="36">
        <f t="shared" si="2"/>
        <v>0</v>
      </c>
      <c r="AF38" s="36">
        <f t="shared" si="3"/>
        <v>2.1089782896502419E-2</v>
      </c>
      <c r="AG38" s="37"/>
      <c r="AH38" s="37">
        <f>IF(A38=1,AF38,0)</f>
        <v>0</v>
      </c>
      <c r="AI38" s="37">
        <f>IF(A38=2,AF38,0)</f>
        <v>0</v>
      </c>
      <c r="AJ38" s="37">
        <f>IF(A38=3,AF38,0)</f>
        <v>2.1089782896502419E-2</v>
      </c>
    </row>
    <row r="39" spans="1:46" s="53" customFormat="1" ht="24" x14ac:dyDescent="0.3">
      <c r="A39" s="56">
        <v>1</v>
      </c>
      <c r="B39" s="43" t="s">
        <v>174</v>
      </c>
      <c r="C39" s="64" t="s">
        <v>106</v>
      </c>
      <c r="D39" s="64" t="s">
        <v>175</v>
      </c>
      <c r="E39" s="64" t="s">
        <v>107</v>
      </c>
      <c r="F39" s="64">
        <v>40</v>
      </c>
      <c r="G39" s="45">
        <v>74000000</v>
      </c>
      <c r="H39" s="64">
        <v>1</v>
      </c>
      <c r="I39" s="64" t="s">
        <v>47</v>
      </c>
      <c r="J39" s="64" t="s">
        <v>108</v>
      </c>
      <c r="K39" s="65" t="s">
        <v>44</v>
      </c>
      <c r="L39" s="66">
        <v>2014</v>
      </c>
      <c r="M39" s="63">
        <v>41855</v>
      </c>
      <c r="N39" s="67">
        <v>23600000</v>
      </c>
      <c r="O39" s="46">
        <v>7</v>
      </c>
      <c r="P39" s="44"/>
      <c r="Q39" s="68" t="s">
        <v>176</v>
      </c>
      <c r="R39" s="51" t="s">
        <v>177</v>
      </c>
      <c r="S39" s="34" t="s">
        <v>172</v>
      </c>
      <c r="T39" s="35" t="str">
        <f t="shared" si="4"/>
        <v>Cu Au</v>
      </c>
      <c r="U39" s="34">
        <v>507</v>
      </c>
      <c r="V39" s="34">
        <v>0.28000000000000003</v>
      </c>
      <c r="W39" s="34">
        <v>0.28999999999999998</v>
      </c>
      <c r="X39" s="34">
        <v>0.51260712781355555</v>
      </c>
      <c r="Y39" s="34">
        <v>2005</v>
      </c>
      <c r="Z39" s="34">
        <v>56.362812499999997</v>
      </c>
      <c r="AA39" s="34" t="s">
        <v>173</v>
      </c>
      <c r="AB39" s="52"/>
      <c r="AC39" s="36">
        <f t="shared" si="0"/>
        <v>12.442971908936427</v>
      </c>
      <c r="AD39" s="36">
        <f t="shared" si="1"/>
        <v>0.17948717948717949</v>
      </c>
      <c r="AE39" s="36">
        <f t="shared" si="2"/>
        <v>0</v>
      </c>
      <c r="AF39" s="36">
        <f t="shared" si="3"/>
        <v>12.622459088423605</v>
      </c>
      <c r="AG39" s="37"/>
      <c r="AH39" s="37">
        <f>IF(A39=1,AF39,0)</f>
        <v>12.622459088423605</v>
      </c>
      <c r="AI39" s="37">
        <f>IF(A39=2,AF39,0)</f>
        <v>0</v>
      </c>
      <c r="AJ39" s="37">
        <f>IF(A39=3,AF39,0)</f>
        <v>0</v>
      </c>
    </row>
    <row r="40" spans="1:46" s="52" customFormat="1" ht="36" x14ac:dyDescent="0.3">
      <c r="A40" s="38">
        <v>3</v>
      </c>
      <c r="B40" s="43" t="s">
        <v>178</v>
      </c>
      <c r="C40" s="64" t="s">
        <v>179</v>
      </c>
      <c r="D40" s="64"/>
      <c r="E40" s="64"/>
      <c r="F40" s="64"/>
      <c r="G40" s="45"/>
      <c r="H40" s="64">
        <v>1</v>
      </c>
      <c r="I40" s="64" t="s">
        <v>47</v>
      </c>
      <c r="J40" s="64" t="s">
        <v>53</v>
      </c>
      <c r="K40" s="65" t="s">
        <v>44</v>
      </c>
      <c r="L40" s="66">
        <v>2014</v>
      </c>
      <c r="M40" s="63">
        <v>41742</v>
      </c>
      <c r="N40" s="69">
        <v>80000</v>
      </c>
      <c r="O40" s="46"/>
      <c r="P40" s="44"/>
      <c r="Q40" s="70" t="s">
        <v>180</v>
      </c>
      <c r="R40" s="51" t="s">
        <v>181</v>
      </c>
      <c r="S40" s="34"/>
      <c r="T40" s="35" t="s">
        <v>182</v>
      </c>
      <c r="U40" s="34"/>
      <c r="V40" s="34"/>
      <c r="W40" s="34"/>
      <c r="X40" s="34"/>
      <c r="Y40" s="34"/>
      <c r="Z40" s="34"/>
      <c r="AA40" s="34"/>
      <c r="AB40" s="62"/>
      <c r="AC40" s="36">
        <f t="shared" si="0"/>
        <v>4.2179565793004838E-2</v>
      </c>
      <c r="AD40" s="36">
        <f t="shared" si="1"/>
        <v>0</v>
      </c>
      <c r="AE40" s="36">
        <f t="shared" si="2"/>
        <v>0</v>
      </c>
      <c r="AF40" s="36">
        <f t="shared" si="3"/>
        <v>4.2179565793004838E-2</v>
      </c>
      <c r="AG40" s="37"/>
      <c r="AH40" s="37">
        <f>IF(A40=1,AF40,0)</f>
        <v>0</v>
      </c>
      <c r="AI40" s="37">
        <f>IF(A40=2,AF40,0)</f>
        <v>0</v>
      </c>
      <c r="AJ40" s="37">
        <f>IF(A40=3,AF40,0)</f>
        <v>4.2179565793004838E-2</v>
      </c>
      <c r="AK40" s="53"/>
      <c r="AL40" s="53"/>
      <c r="AM40" s="53"/>
      <c r="AN40" s="53"/>
      <c r="AO40" s="53"/>
      <c r="AP40" s="53"/>
      <c r="AQ40" s="53"/>
      <c r="AR40" s="53"/>
      <c r="AS40" s="53"/>
      <c r="AT40" s="53"/>
    </row>
    <row r="41" spans="1:46" s="53" customFormat="1" ht="24" x14ac:dyDescent="0.3">
      <c r="A41" s="409">
        <v>2</v>
      </c>
      <c r="B41" s="43" t="s">
        <v>183</v>
      </c>
      <c r="C41" s="64" t="s">
        <v>184</v>
      </c>
      <c r="D41" s="64"/>
      <c r="E41" s="64"/>
      <c r="F41" s="64">
        <v>12</v>
      </c>
      <c r="G41" s="45">
        <v>155000000</v>
      </c>
      <c r="H41" s="64">
        <v>1</v>
      </c>
      <c r="I41" s="64" t="s">
        <v>47</v>
      </c>
      <c r="J41" s="64" t="s">
        <v>48</v>
      </c>
      <c r="K41" s="65" t="s">
        <v>44</v>
      </c>
      <c r="L41" s="66">
        <v>2014</v>
      </c>
      <c r="M41" s="63">
        <v>41672</v>
      </c>
      <c r="N41" s="67">
        <v>334000</v>
      </c>
      <c r="O41" s="47"/>
      <c r="P41" s="44"/>
      <c r="Q41" s="68" t="s">
        <v>185</v>
      </c>
      <c r="R41" s="51" t="s">
        <v>186</v>
      </c>
      <c r="S41" s="34"/>
      <c r="T41" s="35" t="str">
        <f t="shared" ref="T41:T104" si="5">C41</f>
        <v>Coal</v>
      </c>
      <c r="U41" s="34"/>
      <c r="V41" s="34"/>
      <c r="W41" s="34"/>
      <c r="X41" s="34"/>
      <c r="Y41" s="34"/>
      <c r="Z41" s="34"/>
      <c r="AA41" s="34"/>
      <c r="AB41" s="52"/>
      <c r="AC41" s="36">
        <f t="shared" si="0"/>
        <v>0.17609968718579519</v>
      </c>
      <c r="AD41" s="36">
        <f t="shared" si="1"/>
        <v>0</v>
      </c>
      <c r="AE41" s="36">
        <f t="shared" si="2"/>
        <v>0</v>
      </c>
      <c r="AF41" s="36">
        <f t="shared" si="3"/>
        <v>0.17609968718579519</v>
      </c>
      <c r="AG41" s="37"/>
      <c r="AH41" s="37">
        <f>IF(A41=1,AF41,0)</f>
        <v>0</v>
      </c>
      <c r="AI41" s="37">
        <f>IF(A41=2,AF41,0)</f>
        <v>0.17609968718579519</v>
      </c>
      <c r="AJ41" s="37">
        <f>IF(A41=3,AF41,0)</f>
        <v>0</v>
      </c>
    </row>
    <row r="42" spans="1:46" s="53" customFormat="1" ht="31.2" customHeight="1" x14ac:dyDescent="0.3">
      <c r="A42" s="38">
        <v>3</v>
      </c>
      <c r="B42" s="43" t="s">
        <v>187</v>
      </c>
      <c r="C42" s="64" t="s">
        <v>188</v>
      </c>
      <c r="D42" s="64"/>
      <c r="E42" s="64"/>
      <c r="F42" s="64"/>
      <c r="G42" s="45"/>
      <c r="H42" s="64">
        <v>2</v>
      </c>
      <c r="I42" s="64" t="s">
        <v>47</v>
      </c>
      <c r="J42" s="64" t="s">
        <v>99</v>
      </c>
      <c r="K42" s="65" t="s">
        <v>44</v>
      </c>
      <c r="L42" s="66">
        <v>2013</v>
      </c>
      <c r="M42" s="63">
        <v>41593</v>
      </c>
      <c r="N42" s="67"/>
      <c r="O42" s="47"/>
      <c r="P42" s="44"/>
      <c r="Q42" s="68" t="s">
        <v>189</v>
      </c>
      <c r="R42" s="51" t="s">
        <v>190</v>
      </c>
      <c r="S42" s="34"/>
      <c r="T42" s="35" t="str">
        <f t="shared" si="5"/>
        <v>Cu Mo</v>
      </c>
      <c r="U42" s="34"/>
      <c r="V42" s="34"/>
      <c r="W42" s="34"/>
      <c r="X42" s="34"/>
      <c r="Y42" s="34"/>
      <c r="Z42" s="34"/>
      <c r="AA42" s="34"/>
      <c r="AB42" s="52"/>
      <c r="AC42" s="36">
        <f t="shared" si="0"/>
        <v>0</v>
      </c>
      <c r="AD42" s="36">
        <f t="shared" si="1"/>
        <v>0</v>
      </c>
      <c r="AE42" s="36">
        <f t="shared" si="2"/>
        <v>0</v>
      </c>
      <c r="AF42" s="36">
        <f t="shared" si="3"/>
        <v>0</v>
      </c>
      <c r="AG42" s="37"/>
      <c r="AH42" s="37">
        <f>IF(A42=1,AF42,0)</f>
        <v>0</v>
      </c>
      <c r="AI42" s="37">
        <f>IF(A42=2,AF42,0)</f>
        <v>0</v>
      </c>
      <c r="AJ42" s="37">
        <f>IF(A42=3,AF42,0)</f>
        <v>0</v>
      </c>
    </row>
    <row r="43" spans="1:46" s="53" customFormat="1" ht="36" x14ac:dyDescent="0.3">
      <c r="A43" s="409">
        <v>2</v>
      </c>
      <c r="B43" s="43" t="s">
        <v>191</v>
      </c>
      <c r="C43" s="64" t="s">
        <v>184</v>
      </c>
      <c r="D43" s="64"/>
      <c r="E43" s="64"/>
      <c r="F43" s="64"/>
      <c r="G43" s="45"/>
      <c r="H43" s="64">
        <v>1</v>
      </c>
      <c r="I43" s="64" t="s">
        <v>73</v>
      </c>
      <c r="J43" s="64" t="s">
        <v>99</v>
      </c>
      <c r="K43" s="65" t="s">
        <v>44</v>
      </c>
      <c r="L43" s="66">
        <v>2013</v>
      </c>
      <c r="M43" s="63">
        <v>41578</v>
      </c>
      <c r="N43" s="67">
        <v>670000</v>
      </c>
      <c r="O43" s="44">
        <v>180</v>
      </c>
      <c r="P43" s="44"/>
      <c r="Q43" s="68" t="s">
        <v>192</v>
      </c>
      <c r="R43" s="51" t="s">
        <v>193</v>
      </c>
      <c r="S43" s="34"/>
      <c r="T43" s="35" t="str">
        <f t="shared" si="5"/>
        <v>Coal</v>
      </c>
      <c r="U43" s="34"/>
      <c r="V43" s="34"/>
      <c r="W43" s="34"/>
      <c r="X43" s="34"/>
      <c r="Y43" s="34"/>
      <c r="Z43" s="34"/>
      <c r="AA43" s="34"/>
      <c r="AB43" s="52"/>
      <c r="AC43" s="36">
        <f t="shared" si="0"/>
        <v>0.35325386351641552</v>
      </c>
      <c r="AD43" s="36">
        <f t="shared" si="1"/>
        <v>4.615384615384615</v>
      </c>
      <c r="AE43" s="36">
        <f t="shared" si="2"/>
        <v>0</v>
      </c>
      <c r="AF43" s="36">
        <f t="shared" si="3"/>
        <v>4.9686384789010303</v>
      </c>
      <c r="AG43" s="37"/>
      <c r="AH43" s="37">
        <f>IF(A43=1,AF43,0)</f>
        <v>0</v>
      </c>
      <c r="AI43" s="37">
        <f>IF(A43=2,AF43,0)</f>
        <v>4.9686384789010303</v>
      </c>
      <c r="AJ43" s="37">
        <f>IF(A43=3,AF43,0)</f>
        <v>0</v>
      </c>
    </row>
    <row r="44" spans="1:46" s="53" customFormat="1" ht="24" x14ac:dyDescent="0.3">
      <c r="A44" s="38">
        <v>3</v>
      </c>
      <c r="B44" s="43" t="s">
        <v>194</v>
      </c>
      <c r="C44" s="64" t="s">
        <v>184</v>
      </c>
      <c r="D44" s="64" t="s">
        <v>117</v>
      </c>
      <c r="E44" s="64" t="s">
        <v>99</v>
      </c>
      <c r="F44" s="64"/>
      <c r="G44" s="45"/>
      <c r="H44" s="64">
        <v>1</v>
      </c>
      <c r="I44" s="64" t="s">
        <v>47</v>
      </c>
      <c r="J44" s="64" t="s">
        <v>53</v>
      </c>
      <c r="K44" s="65" t="s">
        <v>44</v>
      </c>
      <c r="L44" s="66">
        <v>2013</v>
      </c>
      <c r="M44" s="63">
        <v>41510</v>
      </c>
      <c r="N44" s="67">
        <v>30</v>
      </c>
      <c r="O44" s="44">
        <v>30</v>
      </c>
      <c r="P44" s="44"/>
      <c r="Q44" s="70" t="s">
        <v>195</v>
      </c>
      <c r="R44" s="51" t="s">
        <v>196</v>
      </c>
      <c r="S44" s="34"/>
      <c r="T44" s="35" t="str">
        <f t="shared" si="5"/>
        <v>Coal</v>
      </c>
      <c r="U44" s="34"/>
      <c r="V44" s="34"/>
      <c r="W44" s="34"/>
      <c r="X44" s="34"/>
      <c r="Y44" s="34"/>
      <c r="Z44" s="34"/>
      <c r="AA44" s="34"/>
      <c r="AB44" s="52"/>
      <c r="AC44" s="36">
        <f t="shared" si="0"/>
        <v>1.5817337172376812E-5</v>
      </c>
      <c r="AD44" s="36">
        <f t="shared" si="1"/>
        <v>0.76923076923076927</v>
      </c>
      <c r="AE44" s="36">
        <f t="shared" si="2"/>
        <v>0</v>
      </c>
      <c r="AF44" s="36">
        <f t="shared" si="3"/>
        <v>0.76924658656794165</v>
      </c>
      <c r="AG44" s="37"/>
      <c r="AH44" s="37">
        <f>IF(A44=1,AF44,0)</f>
        <v>0</v>
      </c>
      <c r="AI44" s="37">
        <f>IF(A44=2,AF44,0)</f>
        <v>0</v>
      </c>
      <c r="AJ44" s="37">
        <f>IF(A44=3,AF44,0)</f>
        <v>0.76924658656794165</v>
      </c>
    </row>
    <row r="45" spans="1:46" s="53" customFormat="1" ht="28.8" x14ac:dyDescent="0.3">
      <c r="A45" s="38">
        <v>3</v>
      </c>
      <c r="B45" s="43" t="s">
        <v>197</v>
      </c>
      <c r="C45" s="64" t="s">
        <v>46</v>
      </c>
      <c r="D45" s="64"/>
      <c r="E45" s="64"/>
      <c r="F45" s="64"/>
      <c r="G45" s="45"/>
      <c r="H45" s="64">
        <v>1</v>
      </c>
      <c r="I45" s="64" t="s">
        <v>73</v>
      </c>
      <c r="J45" s="64" t="s">
        <v>53</v>
      </c>
      <c r="K45" s="65" t="s">
        <v>44</v>
      </c>
      <c r="L45" s="66">
        <v>2013</v>
      </c>
      <c r="M45" s="58">
        <v>41395</v>
      </c>
      <c r="N45" s="67">
        <v>57000</v>
      </c>
      <c r="O45" s="47"/>
      <c r="P45" s="44"/>
      <c r="Q45" s="68" t="s">
        <v>198</v>
      </c>
      <c r="R45" s="51" t="s">
        <v>199</v>
      </c>
      <c r="S45" s="34"/>
      <c r="T45" s="35" t="str">
        <f t="shared" si="5"/>
        <v>Au</v>
      </c>
      <c r="U45" s="34"/>
      <c r="V45" s="34"/>
      <c r="W45" s="34"/>
      <c r="X45" s="34"/>
      <c r="Y45" s="34"/>
      <c r="Z45" s="34"/>
      <c r="AA45" s="34"/>
      <c r="AB45" s="52"/>
      <c r="AC45" s="36">
        <f t="shared" si="0"/>
        <v>3.0052940627515946E-2</v>
      </c>
      <c r="AD45" s="36">
        <f t="shared" si="1"/>
        <v>0</v>
      </c>
      <c r="AE45" s="36">
        <f t="shared" si="2"/>
        <v>0</v>
      </c>
      <c r="AF45" s="36">
        <f t="shared" si="3"/>
        <v>3.0052940627515946E-2</v>
      </c>
      <c r="AG45" s="37"/>
      <c r="AH45" s="37">
        <f>IF(A45=1,AF45,0)</f>
        <v>0</v>
      </c>
      <c r="AI45" s="37">
        <f>IF(A45=2,AF45,0)</f>
        <v>0</v>
      </c>
      <c r="AJ45" s="37">
        <f>IF(A45=3,AF45,0)</f>
        <v>3.0052940627515946E-2</v>
      </c>
    </row>
    <row r="46" spans="1:46" s="53" customFormat="1" ht="36" x14ac:dyDescent="0.3">
      <c r="A46" s="409">
        <v>2</v>
      </c>
      <c r="B46" s="43" t="s">
        <v>200</v>
      </c>
      <c r="C46" s="64" t="s">
        <v>65</v>
      </c>
      <c r="D46" s="64" t="s">
        <v>201</v>
      </c>
      <c r="E46" s="64" t="s">
        <v>202</v>
      </c>
      <c r="F46" s="64">
        <v>7</v>
      </c>
      <c r="G46" s="45"/>
      <c r="H46" s="64">
        <v>1</v>
      </c>
      <c r="I46" s="64" t="s">
        <v>73</v>
      </c>
      <c r="J46" s="64" t="s">
        <v>82</v>
      </c>
      <c r="K46" s="65" t="s">
        <v>44</v>
      </c>
      <c r="L46" s="66">
        <v>2012</v>
      </c>
      <c r="M46" s="63">
        <v>41260</v>
      </c>
      <c r="N46" s="67">
        <v>100000</v>
      </c>
      <c r="O46" s="47">
        <v>0.5</v>
      </c>
      <c r="P46" s="44"/>
      <c r="Q46" s="68" t="s">
        <v>203</v>
      </c>
      <c r="R46" s="51" t="s">
        <v>204</v>
      </c>
      <c r="S46" s="34"/>
      <c r="T46" s="35" t="str">
        <f t="shared" si="5"/>
        <v>Cu</v>
      </c>
      <c r="U46" s="34"/>
      <c r="V46" s="34"/>
      <c r="W46" s="34"/>
      <c r="X46" s="34"/>
      <c r="Y46" s="34"/>
      <c r="Z46" s="34"/>
      <c r="AA46" s="34"/>
      <c r="AB46" s="52"/>
      <c r="AC46" s="36">
        <f t="shared" si="0"/>
        <v>5.2724457241256045E-2</v>
      </c>
      <c r="AD46" s="36">
        <f t="shared" si="1"/>
        <v>1.282051282051282E-2</v>
      </c>
      <c r="AE46" s="36">
        <f t="shared" si="2"/>
        <v>0</v>
      </c>
      <c r="AF46" s="36">
        <f t="shared" si="3"/>
        <v>6.5544970061768862E-2</v>
      </c>
      <c r="AG46" s="37"/>
      <c r="AH46" s="37">
        <f>IF(A46=1,AF46,0)</f>
        <v>0</v>
      </c>
      <c r="AI46" s="37">
        <f>IF(A46=2,AF46,0)</f>
        <v>6.5544970061768862E-2</v>
      </c>
      <c r="AJ46" s="37">
        <f>IF(A46=3,AF46,0)</f>
        <v>0</v>
      </c>
    </row>
    <row r="47" spans="1:46" s="53" customFormat="1" ht="48" customHeight="1" x14ac:dyDescent="0.3">
      <c r="A47" s="409">
        <v>2</v>
      </c>
      <c r="B47" s="43" t="s">
        <v>205</v>
      </c>
      <c r="C47" s="64" t="s">
        <v>182</v>
      </c>
      <c r="D47" s="64"/>
      <c r="E47" s="64"/>
      <c r="F47" s="64">
        <v>25</v>
      </c>
      <c r="G47" s="45">
        <v>5400000</v>
      </c>
      <c r="H47" s="64">
        <v>1</v>
      </c>
      <c r="I47" s="64" t="s">
        <v>47</v>
      </c>
      <c r="J47" s="64" t="s">
        <v>206</v>
      </c>
      <c r="K47" s="65" t="s">
        <v>44</v>
      </c>
      <c r="L47" s="66">
        <v>2012</v>
      </c>
      <c r="M47" s="71">
        <v>41217</v>
      </c>
      <c r="N47" s="67">
        <v>240000</v>
      </c>
      <c r="O47" s="47"/>
      <c r="P47" s="44"/>
      <c r="Q47" s="68" t="s">
        <v>167</v>
      </c>
      <c r="R47" s="51" t="s">
        <v>207</v>
      </c>
      <c r="S47" s="34"/>
      <c r="T47" s="35" t="str">
        <f t="shared" si="5"/>
        <v>Ni U</v>
      </c>
      <c r="U47" s="34"/>
      <c r="V47" s="34"/>
      <c r="W47" s="34"/>
      <c r="X47" s="34"/>
      <c r="Y47" s="34"/>
      <c r="Z47" s="34"/>
      <c r="AA47" s="34"/>
      <c r="AB47" s="52"/>
      <c r="AC47" s="36">
        <f t="shared" si="0"/>
        <v>0.12653869737901452</v>
      </c>
      <c r="AD47" s="36">
        <f t="shared" si="1"/>
        <v>0</v>
      </c>
      <c r="AE47" s="36">
        <f t="shared" si="2"/>
        <v>0</v>
      </c>
      <c r="AF47" s="36">
        <f t="shared" si="3"/>
        <v>0.12653869737901452</v>
      </c>
      <c r="AG47" s="37"/>
      <c r="AH47" s="37">
        <f>IF(A47=1,AF47,0)</f>
        <v>0</v>
      </c>
      <c r="AI47" s="37">
        <f>IF(A47=2,AF47,0)</f>
        <v>0.12653869737901452</v>
      </c>
      <c r="AJ47" s="37">
        <f>IF(A47=3,AF47,0)</f>
        <v>0</v>
      </c>
    </row>
    <row r="48" spans="1:46" s="53" customFormat="1" ht="24" x14ac:dyDescent="0.3">
      <c r="A48" s="56">
        <v>1</v>
      </c>
      <c r="B48" s="43" t="s">
        <v>208</v>
      </c>
      <c r="C48" s="64" t="s">
        <v>209</v>
      </c>
      <c r="D48" s="64"/>
      <c r="E48" s="64"/>
      <c r="F48" s="64"/>
      <c r="G48" s="45">
        <v>102000000</v>
      </c>
      <c r="H48" s="64">
        <v>1</v>
      </c>
      <c r="I48" s="64" t="s">
        <v>47</v>
      </c>
      <c r="J48" s="64" t="s">
        <v>53</v>
      </c>
      <c r="K48" s="65" t="s">
        <v>44</v>
      </c>
      <c r="L48" s="66">
        <v>2012</v>
      </c>
      <c r="M48" s="63">
        <v>41123</v>
      </c>
      <c r="N48" s="67">
        <v>13000000</v>
      </c>
      <c r="O48" s="47"/>
      <c r="P48" s="44"/>
      <c r="Q48" s="68" t="s">
        <v>210</v>
      </c>
      <c r="R48" s="51" t="s">
        <v>211</v>
      </c>
      <c r="S48" s="34" t="s">
        <v>172</v>
      </c>
      <c r="T48" s="35" t="str">
        <f t="shared" si="5"/>
        <v>Au Cu</v>
      </c>
      <c r="U48" s="34">
        <v>590</v>
      </c>
      <c r="V48" s="34">
        <v>0.3</v>
      </c>
      <c r="W48" s="34">
        <v>0.35</v>
      </c>
      <c r="X48" s="34">
        <f>V48+W48*1100/2/22.046/31.1034</f>
        <v>0.58073274046463597</v>
      </c>
      <c r="Y48" s="34">
        <v>1958</v>
      </c>
      <c r="Z48" s="34">
        <v>325</v>
      </c>
      <c r="AA48" s="34" t="s">
        <v>173</v>
      </c>
      <c r="AB48" s="52"/>
      <c r="AC48" s="36">
        <f t="shared" si="0"/>
        <v>6.8541794413632857</v>
      </c>
      <c r="AD48" s="36">
        <f t="shared" si="1"/>
        <v>0</v>
      </c>
      <c r="AE48" s="36">
        <f t="shared" si="2"/>
        <v>0</v>
      </c>
      <c r="AF48" s="36">
        <f t="shared" si="3"/>
        <v>6.8541794413632857</v>
      </c>
      <c r="AG48" s="37"/>
      <c r="AH48" s="37">
        <f>IF(A48=1,AF48,0)</f>
        <v>6.8541794413632857</v>
      </c>
      <c r="AI48" s="37">
        <f>IF(A48=2,AF48,0)</f>
        <v>0</v>
      </c>
      <c r="AJ48" s="37">
        <f>IF(A48=3,AF48,0)</f>
        <v>0</v>
      </c>
    </row>
    <row r="49" spans="1:46" s="53" customFormat="1" ht="48" x14ac:dyDescent="0.3">
      <c r="A49" s="38">
        <v>3</v>
      </c>
      <c r="B49" s="43" t="s">
        <v>212</v>
      </c>
      <c r="C49" s="64" t="s">
        <v>213</v>
      </c>
      <c r="D49" s="64"/>
      <c r="E49" s="64"/>
      <c r="F49" s="64">
        <v>25</v>
      </c>
      <c r="G49" s="45">
        <v>1800000</v>
      </c>
      <c r="H49" s="64">
        <v>1</v>
      </c>
      <c r="I49" s="64" t="s">
        <v>73</v>
      </c>
      <c r="J49" s="64" t="s">
        <v>206</v>
      </c>
      <c r="K49" s="65" t="s">
        <v>44</v>
      </c>
      <c r="L49" s="66">
        <v>2012</v>
      </c>
      <c r="M49" s="63">
        <v>41101</v>
      </c>
      <c r="N49" s="67"/>
      <c r="O49" s="47"/>
      <c r="P49" s="44"/>
      <c r="Q49" s="68" t="s">
        <v>214</v>
      </c>
      <c r="R49" s="72" t="s">
        <v>215</v>
      </c>
      <c r="S49" s="34"/>
      <c r="T49" s="35" t="str">
        <f t="shared" si="5"/>
        <v>Pb Zn</v>
      </c>
      <c r="U49" s="34"/>
      <c r="V49" s="34"/>
      <c r="W49" s="34"/>
      <c r="X49" s="34"/>
      <c r="Y49" s="34"/>
      <c r="Z49" s="34"/>
      <c r="AA49" s="34"/>
      <c r="AB49" s="52"/>
      <c r="AC49" s="36">
        <f t="shared" si="0"/>
        <v>0</v>
      </c>
      <c r="AD49" s="36">
        <f t="shared" si="1"/>
        <v>0</v>
      </c>
      <c r="AE49" s="36">
        <f t="shared" si="2"/>
        <v>0</v>
      </c>
      <c r="AF49" s="36">
        <f t="shared" si="3"/>
        <v>0</v>
      </c>
      <c r="AG49" s="37"/>
      <c r="AH49" s="37">
        <f>IF(A49=1,AF49,0)</f>
        <v>0</v>
      </c>
      <c r="AI49" s="37">
        <f>IF(A49=2,AF49,0)</f>
        <v>0</v>
      </c>
      <c r="AJ49" s="37">
        <f>IF(A49=3,AF49,0)</f>
        <v>0</v>
      </c>
    </row>
    <row r="50" spans="1:46" s="53" customFormat="1" ht="33" customHeight="1" x14ac:dyDescent="0.3">
      <c r="A50" s="38">
        <v>3</v>
      </c>
      <c r="B50" s="43" t="s">
        <v>216</v>
      </c>
      <c r="C50" s="64" t="s">
        <v>46</v>
      </c>
      <c r="D50" s="64"/>
      <c r="E50" s="64"/>
      <c r="F50" s="64"/>
      <c r="G50" s="45"/>
      <c r="H50" s="64">
        <v>1</v>
      </c>
      <c r="I50" s="64" t="s">
        <v>47</v>
      </c>
      <c r="J50" s="64" t="s">
        <v>135</v>
      </c>
      <c r="K50" s="65" t="s">
        <v>44</v>
      </c>
      <c r="L50" s="66">
        <v>2012</v>
      </c>
      <c r="M50" s="63">
        <v>41012</v>
      </c>
      <c r="N50" s="67"/>
      <c r="O50" s="47"/>
      <c r="P50" s="44"/>
      <c r="Q50" s="68" t="s">
        <v>217</v>
      </c>
      <c r="R50" s="51" t="s">
        <v>218</v>
      </c>
      <c r="S50" s="34"/>
      <c r="T50" s="35" t="str">
        <f t="shared" si="5"/>
        <v>Au</v>
      </c>
      <c r="U50" s="34"/>
      <c r="V50" s="34"/>
      <c r="W50" s="34"/>
      <c r="X50" s="34"/>
      <c r="Y50" s="34"/>
      <c r="Z50" s="34"/>
      <c r="AA50" s="34"/>
      <c r="AB50" s="52"/>
      <c r="AC50" s="36">
        <f t="shared" si="0"/>
        <v>0</v>
      </c>
      <c r="AD50" s="36">
        <f t="shared" si="1"/>
        <v>0</v>
      </c>
      <c r="AE50" s="36">
        <f t="shared" si="2"/>
        <v>0</v>
      </c>
      <c r="AF50" s="36">
        <f t="shared" si="3"/>
        <v>0</v>
      </c>
      <c r="AG50" s="37"/>
      <c r="AH50" s="37">
        <f>IF(A50=1,AF50,0)</f>
        <v>0</v>
      </c>
      <c r="AI50" s="37">
        <f>IF(A50=2,AF50,0)</f>
        <v>0</v>
      </c>
      <c r="AJ50" s="37">
        <f>IF(A50=3,AF50,0)</f>
        <v>0</v>
      </c>
    </row>
    <row r="51" spans="1:46" s="52" customFormat="1" ht="28.8" x14ac:dyDescent="0.3">
      <c r="A51" s="73">
        <v>3</v>
      </c>
      <c r="B51" s="43" t="s">
        <v>219</v>
      </c>
      <c r="C51" s="64" t="s">
        <v>46</v>
      </c>
      <c r="D51" s="64" t="s">
        <v>220</v>
      </c>
      <c r="E51" s="64"/>
      <c r="F51" s="64"/>
      <c r="G51" s="45"/>
      <c r="H51" s="64">
        <v>1</v>
      </c>
      <c r="I51" s="64" t="s">
        <v>47</v>
      </c>
      <c r="J51" s="64" t="s">
        <v>53</v>
      </c>
      <c r="K51" s="65"/>
      <c r="L51" s="66">
        <v>2012</v>
      </c>
      <c r="M51" s="63">
        <v>40909</v>
      </c>
      <c r="N51" s="67">
        <v>900</v>
      </c>
      <c r="O51" s="47"/>
      <c r="P51" s="44"/>
      <c r="Q51" s="70" t="s">
        <v>221</v>
      </c>
      <c r="R51" s="51" t="s">
        <v>222</v>
      </c>
      <c r="S51" s="34"/>
      <c r="T51" s="35" t="str">
        <f t="shared" si="5"/>
        <v>Au</v>
      </c>
      <c r="U51" s="34"/>
      <c r="V51" s="34"/>
      <c r="W51" s="34"/>
      <c r="X51" s="34"/>
      <c r="Y51" s="34"/>
      <c r="Z51" s="34"/>
      <c r="AA51" s="34"/>
      <c r="AB51" s="62"/>
      <c r="AC51" s="36">
        <f t="shared" si="0"/>
        <v>4.7452011517130438E-4</v>
      </c>
      <c r="AD51" s="36">
        <f t="shared" si="1"/>
        <v>0</v>
      </c>
      <c r="AE51" s="36">
        <f t="shared" si="2"/>
        <v>0</v>
      </c>
      <c r="AF51" s="36">
        <f t="shared" si="3"/>
        <v>4.7452011517130438E-4</v>
      </c>
      <c r="AG51" s="37"/>
      <c r="AH51" s="37">
        <f>IF(A51=1,AF51,0)</f>
        <v>0</v>
      </c>
      <c r="AI51" s="37">
        <f>IF(A51=2,AF51,0)</f>
        <v>0</v>
      </c>
      <c r="AJ51" s="37">
        <f>IF(A51=3,AF51,0)</f>
        <v>4.7452011517130438E-4</v>
      </c>
      <c r="AK51" s="53"/>
      <c r="AL51" s="53"/>
      <c r="AM51" s="53"/>
      <c r="AN51" s="53"/>
      <c r="AO51" s="53"/>
      <c r="AP51" s="53"/>
      <c r="AQ51" s="53"/>
      <c r="AR51" s="53"/>
      <c r="AS51" s="53"/>
      <c r="AT51" s="53"/>
    </row>
    <row r="52" spans="1:46" s="53" customFormat="1" ht="36" x14ac:dyDescent="0.3">
      <c r="A52" s="38">
        <v>3</v>
      </c>
      <c r="B52" s="43" t="s">
        <v>223</v>
      </c>
      <c r="C52" s="64" t="s">
        <v>224</v>
      </c>
      <c r="D52" s="64"/>
      <c r="E52" s="64"/>
      <c r="F52" s="64"/>
      <c r="G52" s="45"/>
      <c r="H52" s="64">
        <v>1</v>
      </c>
      <c r="I52" s="64" t="s">
        <v>47</v>
      </c>
      <c r="J52" s="64" t="s">
        <v>53</v>
      </c>
      <c r="K52" s="65" t="s">
        <v>44</v>
      </c>
      <c r="L52" s="66">
        <v>2011</v>
      </c>
      <c r="M52" s="63">
        <v>40745</v>
      </c>
      <c r="N52" s="67">
        <v>10000</v>
      </c>
      <c r="O52" s="47"/>
      <c r="P52" s="44"/>
      <c r="Q52" s="68" t="s">
        <v>225</v>
      </c>
      <c r="R52" s="51" t="s">
        <v>226</v>
      </c>
      <c r="S52" s="34"/>
      <c r="T52" s="35" t="str">
        <f t="shared" si="5"/>
        <v>Mn</v>
      </c>
      <c r="U52" s="34"/>
      <c r="V52" s="34"/>
      <c r="W52" s="34"/>
      <c r="X52" s="34"/>
      <c r="Y52" s="34"/>
      <c r="Z52" s="34"/>
      <c r="AA52" s="34"/>
      <c r="AB52" s="52"/>
      <c r="AC52" s="36">
        <f t="shared" si="0"/>
        <v>5.2724457241256047E-3</v>
      </c>
      <c r="AD52" s="36">
        <f t="shared" si="1"/>
        <v>0</v>
      </c>
      <c r="AE52" s="36">
        <f t="shared" si="2"/>
        <v>0</v>
      </c>
      <c r="AF52" s="36">
        <f t="shared" si="3"/>
        <v>5.2724457241256047E-3</v>
      </c>
      <c r="AG52" s="37"/>
      <c r="AH52" s="37">
        <f>IF(A52=1,AF52,0)</f>
        <v>0</v>
      </c>
      <c r="AI52" s="37">
        <f>IF(A52=2,AF52,0)</f>
        <v>0</v>
      </c>
      <c r="AJ52" s="37">
        <f>IF(A52=3,AF52,0)</f>
        <v>5.2724457241256047E-3</v>
      </c>
    </row>
    <row r="53" spans="1:46" s="53" customFormat="1" ht="15.6" x14ac:dyDescent="0.3">
      <c r="A53" s="38">
        <v>3</v>
      </c>
      <c r="B53" s="43" t="s">
        <v>227</v>
      </c>
      <c r="C53" s="64" t="s">
        <v>65</v>
      </c>
      <c r="D53" s="64"/>
      <c r="E53" s="64"/>
      <c r="F53" s="64"/>
      <c r="G53" s="45"/>
      <c r="H53" s="64">
        <v>1</v>
      </c>
      <c r="I53" s="64" t="s">
        <v>47</v>
      </c>
      <c r="J53" s="64" t="s">
        <v>48</v>
      </c>
      <c r="K53" s="65"/>
      <c r="L53" s="66">
        <v>2011</v>
      </c>
      <c r="M53" s="63">
        <v>40668</v>
      </c>
      <c r="N53" s="67">
        <v>3600</v>
      </c>
      <c r="O53" s="47"/>
      <c r="P53" s="44"/>
      <c r="Q53" s="74" t="s">
        <v>228</v>
      </c>
      <c r="R53" s="51" t="s">
        <v>229</v>
      </c>
      <c r="S53" s="34"/>
      <c r="T53" s="35" t="str">
        <f t="shared" si="5"/>
        <v>Cu</v>
      </c>
      <c r="U53" s="34"/>
      <c r="V53" s="34"/>
      <c r="W53" s="34"/>
      <c r="X53" s="34"/>
      <c r="Y53" s="34"/>
      <c r="Z53" s="34"/>
      <c r="AA53" s="34"/>
      <c r="AB53" s="52"/>
      <c r="AC53" s="36">
        <f t="shared" si="0"/>
        <v>1.8980804606852175E-3</v>
      </c>
      <c r="AD53" s="36"/>
      <c r="AE53" s="36"/>
      <c r="AF53" s="36"/>
      <c r="AG53" s="37"/>
      <c r="AH53" s="37"/>
      <c r="AI53" s="37"/>
      <c r="AJ53" s="37"/>
    </row>
    <row r="54" spans="1:46" s="53" customFormat="1" ht="15.6" x14ac:dyDescent="0.3">
      <c r="A54" s="409">
        <v>2</v>
      </c>
      <c r="B54" s="43" t="s">
        <v>230</v>
      </c>
      <c r="C54" s="64" t="s">
        <v>80</v>
      </c>
      <c r="D54" s="64"/>
      <c r="E54" s="64"/>
      <c r="F54" s="64"/>
      <c r="G54" s="45"/>
      <c r="H54" s="64">
        <v>1</v>
      </c>
      <c r="I54" s="64" t="s">
        <v>47</v>
      </c>
      <c r="J54" s="64" t="s">
        <v>99</v>
      </c>
      <c r="K54" s="65" t="s">
        <v>44</v>
      </c>
      <c r="L54" s="66">
        <v>2011</v>
      </c>
      <c r="M54" s="58">
        <v>40664</v>
      </c>
      <c r="N54" s="67">
        <v>200000</v>
      </c>
      <c r="O54" s="47"/>
      <c r="P54" s="44"/>
      <c r="Q54" s="68" t="s">
        <v>231</v>
      </c>
      <c r="R54" s="68" t="s">
        <v>232</v>
      </c>
      <c r="S54" s="34"/>
      <c r="T54" s="35" t="str">
        <f t="shared" si="5"/>
        <v>Fe</v>
      </c>
      <c r="U54" s="34"/>
      <c r="V54" s="34"/>
      <c r="W54" s="34"/>
      <c r="X54" s="34"/>
      <c r="Y54" s="34"/>
      <c r="Z54" s="34"/>
      <c r="AA54" s="34"/>
      <c r="AB54" s="52"/>
      <c r="AC54" s="36">
        <f t="shared" si="0"/>
        <v>0.10544891448251209</v>
      </c>
      <c r="AD54" s="36">
        <f t="shared" ref="AD54:AD92" si="6">O54/39</f>
        <v>0</v>
      </c>
      <c r="AE54" s="36">
        <f t="shared" ref="AE54:AE92" si="7">P54/14</f>
        <v>0</v>
      </c>
      <c r="AF54" s="36">
        <f t="shared" ref="AF54:AF92" si="8">SUM(AC54:AE54)</f>
        <v>0.10544891448251209</v>
      </c>
      <c r="AG54" s="37"/>
      <c r="AH54" s="37">
        <f>IF(A54=1,AF54,0)</f>
        <v>0</v>
      </c>
      <c r="AI54" s="37">
        <f>IF(A54=2,AF54,0)</f>
        <v>0.10544891448251209</v>
      </c>
      <c r="AJ54" s="37">
        <f>IF(A54=3,AF54,0)</f>
        <v>0</v>
      </c>
    </row>
    <row r="55" spans="1:46" s="53" customFormat="1" ht="36" x14ac:dyDescent="0.3">
      <c r="A55" s="56">
        <v>1</v>
      </c>
      <c r="B55" s="43" t="s">
        <v>233</v>
      </c>
      <c r="C55" s="64" t="s">
        <v>72</v>
      </c>
      <c r="D55" s="64" t="s">
        <v>201</v>
      </c>
      <c r="E55" s="75" t="s">
        <v>234</v>
      </c>
      <c r="F55" s="64">
        <v>22</v>
      </c>
      <c r="G55" s="45">
        <v>30000000</v>
      </c>
      <c r="H55" s="64">
        <v>1</v>
      </c>
      <c r="I55" s="64" t="s">
        <v>47</v>
      </c>
      <c r="J55" s="64" t="s">
        <v>206</v>
      </c>
      <c r="K55" s="65" t="s">
        <v>44</v>
      </c>
      <c r="L55" s="66">
        <v>2010</v>
      </c>
      <c r="M55" s="63">
        <v>40455</v>
      </c>
      <c r="N55" s="67">
        <v>1000000</v>
      </c>
      <c r="O55" s="47"/>
      <c r="P55" s="44">
        <v>10</v>
      </c>
      <c r="Q55" s="70" t="s">
        <v>235</v>
      </c>
      <c r="R55" s="51" t="s">
        <v>236</v>
      </c>
      <c r="S55" s="34"/>
      <c r="T55" s="35" t="str">
        <f t="shared" si="5"/>
        <v>Al</v>
      </c>
      <c r="U55" s="34"/>
      <c r="V55" s="34"/>
      <c r="W55" s="34"/>
      <c r="X55" s="34"/>
      <c r="Y55" s="34"/>
      <c r="Z55" s="34"/>
      <c r="AA55" s="34"/>
      <c r="AB55" s="52"/>
      <c r="AC55" s="36">
        <f t="shared" si="0"/>
        <v>0.5272445724125604</v>
      </c>
      <c r="AD55" s="36">
        <f t="shared" si="6"/>
        <v>0</v>
      </c>
      <c r="AE55" s="36">
        <f t="shared" si="7"/>
        <v>0.7142857142857143</v>
      </c>
      <c r="AF55" s="36">
        <f t="shared" si="8"/>
        <v>1.2415302866982747</v>
      </c>
      <c r="AG55" s="37"/>
      <c r="AH55" s="37">
        <f>IF(A55=1,AF55,0)</f>
        <v>1.2415302866982747</v>
      </c>
      <c r="AI55" s="37">
        <f>IF(A55=2,AF55,0)</f>
        <v>0</v>
      </c>
      <c r="AJ55" s="37">
        <f>IF(A55=3,AF55,0)</f>
        <v>0</v>
      </c>
    </row>
    <row r="56" spans="1:46" s="53" customFormat="1" ht="36" x14ac:dyDescent="0.3">
      <c r="A56" s="56">
        <v>1</v>
      </c>
      <c r="B56" s="43" t="s">
        <v>237</v>
      </c>
      <c r="C56" s="64" t="s">
        <v>77</v>
      </c>
      <c r="D56" s="64"/>
      <c r="E56" s="64"/>
      <c r="F56" s="64"/>
      <c r="G56" s="45"/>
      <c r="H56" s="64">
        <v>1</v>
      </c>
      <c r="I56" s="64" t="s">
        <v>47</v>
      </c>
      <c r="J56" s="64" t="s">
        <v>53</v>
      </c>
      <c r="K56" s="65" t="s">
        <v>44</v>
      </c>
      <c r="L56" s="66">
        <v>2010</v>
      </c>
      <c r="M56" s="63">
        <v>40442</v>
      </c>
      <c r="N56" s="67"/>
      <c r="O56" s="47"/>
      <c r="P56" s="44">
        <v>22</v>
      </c>
      <c r="Q56" s="68" t="s">
        <v>238</v>
      </c>
      <c r="R56" s="51" t="s">
        <v>239</v>
      </c>
      <c r="S56" s="34"/>
      <c r="T56" s="35" t="str">
        <f t="shared" si="5"/>
        <v>Tin</v>
      </c>
      <c r="U56" s="34"/>
      <c r="V56" s="34"/>
      <c r="W56" s="34"/>
      <c r="X56" s="34"/>
      <c r="Y56" s="34"/>
      <c r="Z56" s="34"/>
      <c r="AA56" s="34"/>
      <c r="AB56" s="52"/>
      <c r="AC56" s="36">
        <f t="shared" si="0"/>
        <v>0</v>
      </c>
      <c r="AD56" s="36">
        <f t="shared" si="6"/>
        <v>0</v>
      </c>
      <c r="AE56" s="36">
        <f t="shared" si="7"/>
        <v>1.5714285714285714</v>
      </c>
      <c r="AF56" s="36">
        <f t="shared" si="8"/>
        <v>1.5714285714285714</v>
      </c>
      <c r="AG56" s="37"/>
      <c r="AH56" s="37">
        <f>IF(A56=1,AF56,0)</f>
        <v>1.5714285714285714</v>
      </c>
      <c r="AI56" s="37">
        <f>IF(A56=2,AF56,0)</f>
        <v>0</v>
      </c>
      <c r="AJ56" s="37">
        <f>IF(A56=3,AF56,0)</f>
        <v>0</v>
      </c>
    </row>
    <row r="57" spans="1:46" s="53" customFormat="1" ht="36" x14ac:dyDescent="0.3">
      <c r="A57" s="76">
        <v>4</v>
      </c>
      <c r="B57" s="43" t="s">
        <v>240</v>
      </c>
      <c r="C57" s="64" t="s">
        <v>209</v>
      </c>
      <c r="D57" s="64"/>
      <c r="E57" s="64"/>
      <c r="F57" s="64"/>
      <c r="G57" s="45"/>
      <c r="H57" s="64">
        <v>3</v>
      </c>
      <c r="I57" s="64" t="s">
        <v>47</v>
      </c>
      <c r="J57" s="64" t="s">
        <v>99</v>
      </c>
      <c r="K57" s="65" t="s">
        <v>44</v>
      </c>
      <c r="L57" s="66">
        <v>2010</v>
      </c>
      <c r="M57" s="63">
        <v>40375</v>
      </c>
      <c r="N57" s="67">
        <v>500</v>
      </c>
      <c r="O57" s="47"/>
      <c r="P57" s="44"/>
      <c r="Q57" s="68" t="s">
        <v>241</v>
      </c>
      <c r="R57" s="51" t="s">
        <v>242</v>
      </c>
      <c r="S57" s="34"/>
      <c r="T57" s="35" t="str">
        <f t="shared" si="5"/>
        <v>Au Cu</v>
      </c>
      <c r="U57" s="34"/>
      <c r="V57" s="34"/>
      <c r="W57" s="34"/>
      <c r="X57" s="34"/>
      <c r="Y57" s="34"/>
      <c r="Z57" s="34"/>
      <c r="AA57" s="34"/>
      <c r="AB57" s="52"/>
      <c r="AC57" s="36">
        <f t="shared" si="0"/>
        <v>2.6362228620628022E-4</v>
      </c>
      <c r="AD57" s="36">
        <f t="shared" si="6"/>
        <v>0</v>
      </c>
      <c r="AE57" s="36">
        <f t="shared" si="7"/>
        <v>0</v>
      </c>
      <c r="AF57" s="36">
        <f t="shared" si="8"/>
        <v>2.6362228620628022E-4</v>
      </c>
      <c r="AG57" s="37"/>
      <c r="AH57" s="37">
        <f>IF(A57=1,AF57,0)</f>
        <v>0</v>
      </c>
      <c r="AI57" s="37">
        <f>IF(A57=2,AF57,0)</f>
        <v>0</v>
      </c>
      <c r="AJ57" s="37">
        <f>IF(A57=3,AF57,0)</f>
        <v>0</v>
      </c>
    </row>
    <row r="58" spans="1:46" s="53" customFormat="1" ht="24" x14ac:dyDescent="0.3">
      <c r="A58" s="38">
        <v>3</v>
      </c>
      <c r="B58" s="43" t="s">
        <v>240</v>
      </c>
      <c r="C58" s="64" t="s">
        <v>209</v>
      </c>
      <c r="D58" s="64"/>
      <c r="E58" s="64"/>
      <c r="F58" s="64"/>
      <c r="G58" s="45"/>
      <c r="H58" s="64">
        <v>2</v>
      </c>
      <c r="I58" s="64" t="s">
        <v>47</v>
      </c>
      <c r="J58" s="64" t="s">
        <v>99</v>
      </c>
      <c r="K58" s="65" t="s">
        <v>44</v>
      </c>
      <c r="L58" s="66">
        <v>2010</v>
      </c>
      <c r="M58" s="63">
        <v>40362</v>
      </c>
      <c r="N58" s="67">
        <v>9100</v>
      </c>
      <c r="O58" s="47"/>
      <c r="P58" s="44"/>
      <c r="Q58" s="68" t="s">
        <v>241</v>
      </c>
      <c r="R58" s="51" t="s">
        <v>243</v>
      </c>
      <c r="S58" s="34"/>
      <c r="T58" s="35" t="str">
        <f t="shared" si="5"/>
        <v>Au Cu</v>
      </c>
      <c r="U58" s="34"/>
      <c r="V58" s="34"/>
      <c r="W58" s="34"/>
      <c r="X58" s="34"/>
      <c r="Y58" s="34"/>
      <c r="Z58" s="34"/>
      <c r="AA58" s="34"/>
      <c r="AB58" s="52"/>
      <c r="AC58" s="36">
        <f t="shared" si="0"/>
        <v>4.7979256089542999E-3</v>
      </c>
      <c r="AD58" s="36">
        <f t="shared" si="6"/>
        <v>0</v>
      </c>
      <c r="AE58" s="36">
        <f t="shared" si="7"/>
        <v>0</v>
      </c>
      <c r="AF58" s="36">
        <f t="shared" si="8"/>
        <v>4.7979256089542999E-3</v>
      </c>
      <c r="AG58" s="37"/>
      <c r="AH58" s="37">
        <f>IF(A58=1,AF58,0)</f>
        <v>0</v>
      </c>
      <c r="AI58" s="37">
        <f>IF(A58=2,AF58,0)</f>
        <v>0</v>
      </c>
      <c r="AJ58" s="37">
        <f>IF(A58=3,AF58,0)</f>
        <v>4.7979256089542999E-3</v>
      </c>
    </row>
    <row r="59" spans="1:46" s="53" customFormat="1" ht="15.6" x14ac:dyDescent="0.3">
      <c r="A59" s="55">
        <v>2</v>
      </c>
      <c r="B59" s="43" t="s">
        <v>244</v>
      </c>
      <c r="C59" s="77" t="s">
        <v>245</v>
      </c>
      <c r="D59" s="44"/>
      <c r="E59" s="44"/>
      <c r="F59" s="44">
        <v>10</v>
      </c>
      <c r="G59" s="45"/>
      <c r="H59" s="64">
        <v>1</v>
      </c>
      <c r="I59" s="64" t="s">
        <v>47</v>
      </c>
      <c r="J59" s="64" t="s">
        <v>206</v>
      </c>
      <c r="K59" s="65" t="s">
        <v>44</v>
      </c>
      <c r="L59" s="66">
        <v>2010</v>
      </c>
      <c r="M59" s="63">
        <v>40354</v>
      </c>
      <c r="N59" s="49">
        <v>100000</v>
      </c>
      <c r="O59" s="44">
        <v>110</v>
      </c>
      <c r="P59" s="44"/>
      <c r="Q59" s="68" t="s">
        <v>246</v>
      </c>
      <c r="R59" s="78" t="s">
        <v>247</v>
      </c>
      <c r="S59" s="34"/>
      <c r="T59" s="35" t="str">
        <f t="shared" si="5"/>
        <v>Ag, Cu, Pb, Zn</v>
      </c>
      <c r="U59" s="34"/>
      <c r="V59" s="34"/>
      <c r="W59" s="34"/>
      <c r="X59" s="34"/>
      <c r="Y59" s="34"/>
      <c r="Z59" s="34"/>
      <c r="AA59" s="34"/>
      <c r="AB59" s="52"/>
      <c r="AC59" s="36">
        <f t="shared" si="0"/>
        <v>5.2724457241256045E-2</v>
      </c>
      <c r="AD59" s="36">
        <f t="shared" si="6"/>
        <v>2.8205128205128207</v>
      </c>
      <c r="AE59" s="36">
        <f t="shared" si="7"/>
        <v>0</v>
      </c>
      <c r="AF59" s="36">
        <f t="shared" si="8"/>
        <v>2.8732372777540767</v>
      </c>
      <c r="AG59" s="37"/>
      <c r="AH59" s="37">
        <f>IF(A59=1,AF59,0)</f>
        <v>0</v>
      </c>
      <c r="AI59" s="37">
        <f>IF(A59=2,AF59,0)</f>
        <v>2.8732372777540767</v>
      </c>
      <c r="AJ59" s="37">
        <f>IF(A59=3,AF59,0)</f>
        <v>0</v>
      </c>
    </row>
    <row r="60" spans="1:46" s="53" customFormat="1" ht="15.6" x14ac:dyDescent="0.3">
      <c r="A60" s="55">
        <v>2</v>
      </c>
      <c r="B60" s="43" t="s">
        <v>248</v>
      </c>
      <c r="C60" s="77"/>
      <c r="D60" s="44" t="s">
        <v>201</v>
      </c>
      <c r="E60" s="44" t="s">
        <v>249</v>
      </c>
      <c r="F60" s="44">
        <v>15</v>
      </c>
      <c r="G60" s="45">
        <v>220000</v>
      </c>
      <c r="H60" s="44">
        <v>1</v>
      </c>
      <c r="I60" s="44" t="s">
        <v>73</v>
      </c>
      <c r="J60" s="44" t="s">
        <v>250</v>
      </c>
      <c r="K60" s="65" t="s">
        <v>44</v>
      </c>
      <c r="L60" s="47">
        <v>2010</v>
      </c>
      <c r="M60" s="63">
        <v>40236</v>
      </c>
      <c r="N60" s="49">
        <v>170000</v>
      </c>
      <c r="O60" s="44">
        <v>0.5</v>
      </c>
      <c r="P60" s="44">
        <v>4</v>
      </c>
      <c r="Q60" s="68" t="s">
        <v>251</v>
      </c>
      <c r="R60" s="50" t="s">
        <v>252</v>
      </c>
      <c r="S60" s="34"/>
      <c r="T60" s="35">
        <f t="shared" si="5"/>
        <v>0</v>
      </c>
      <c r="U60" s="34"/>
      <c r="V60" s="34"/>
      <c r="W60" s="34"/>
      <c r="X60" s="34"/>
      <c r="Y60" s="34"/>
      <c r="Z60" s="34"/>
      <c r="AA60" s="34"/>
      <c r="AB60" s="52"/>
      <c r="AC60" s="36">
        <f t="shared" si="0"/>
        <v>8.9631577310135269E-2</v>
      </c>
      <c r="AD60" s="36">
        <f t="shared" si="6"/>
        <v>1.282051282051282E-2</v>
      </c>
      <c r="AE60" s="36">
        <f t="shared" si="7"/>
        <v>0.2857142857142857</v>
      </c>
      <c r="AF60" s="36">
        <f t="shared" si="8"/>
        <v>0.3881663758449338</v>
      </c>
      <c r="AG60" s="37"/>
      <c r="AH60" s="37">
        <f>IF(A60=1,AF60,0)</f>
        <v>0</v>
      </c>
      <c r="AI60" s="37">
        <f>IF(A60=2,AF60,0)</f>
        <v>0.3881663758449338</v>
      </c>
      <c r="AJ60" s="37">
        <f>IF(A60=3,AF60,0)</f>
        <v>0</v>
      </c>
    </row>
    <row r="61" spans="1:46" s="53" customFormat="1" ht="15.6" x14ac:dyDescent="0.3">
      <c r="A61" s="38">
        <v>3</v>
      </c>
      <c r="B61" s="43" t="s">
        <v>253</v>
      </c>
      <c r="C61" s="77" t="s">
        <v>65</v>
      </c>
      <c r="D61" s="44" t="s">
        <v>58</v>
      </c>
      <c r="E61" s="44" t="s">
        <v>249</v>
      </c>
      <c r="F61" s="44">
        <v>16</v>
      </c>
      <c r="G61" s="45">
        <v>80000</v>
      </c>
      <c r="H61" s="44">
        <v>1</v>
      </c>
      <c r="I61" s="44" t="s">
        <v>73</v>
      </c>
      <c r="J61" s="44" t="s">
        <v>250</v>
      </c>
      <c r="K61" s="65" t="s">
        <v>44</v>
      </c>
      <c r="L61" s="47">
        <v>2010</v>
      </c>
      <c r="M61" s="63">
        <v>40236</v>
      </c>
      <c r="N61" s="49">
        <v>30000</v>
      </c>
      <c r="O61" s="44">
        <v>0.1</v>
      </c>
      <c r="P61" s="44"/>
      <c r="Q61" s="68" t="s">
        <v>251</v>
      </c>
      <c r="R61" s="50" t="s">
        <v>254</v>
      </c>
      <c r="S61" s="34"/>
      <c r="T61" s="35" t="str">
        <f t="shared" si="5"/>
        <v>Cu</v>
      </c>
      <c r="U61" s="34"/>
      <c r="V61" s="34"/>
      <c r="W61" s="34"/>
      <c r="X61" s="34"/>
      <c r="Y61" s="34"/>
      <c r="Z61" s="34"/>
      <c r="AA61" s="34"/>
      <c r="AB61" s="52"/>
      <c r="AC61" s="36">
        <f t="shared" si="0"/>
        <v>1.5817337172376815E-2</v>
      </c>
      <c r="AD61" s="36">
        <f t="shared" si="6"/>
        <v>2.5641025641025641E-3</v>
      </c>
      <c r="AE61" s="36">
        <f t="shared" si="7"/>
        <v>0</v>
      </c>
      <c r="AF61" s="36">
        <f t="shared" si="8"/>
        <v>1.838143973647938E-2</v>
      </c>
      <c r="AG61" s="37"/>
      <c r="AH61" s="37">
        <f>IF(A61=1,AF61,0)</f>
        <v>0</v>
      </c>
      <c r="AI61" s="37">
        <f>IF(A61=2,AF61,0)</f>
        <v>0</v>
      </c>
      <c r="AJ61" s="37">
        <f>IF(A61=3,AF61,0)</f>
        <v>1.838143973647938E-2</v>
      </c>
    </row>
    <row r="62" spans="1:46" s="53" customFormat="1" ht="15.6" x14ac:dyDescent="0.3">
      <c r="A62" s="38">
        <v>3</v>
      </c>
      <c r="B62" s="43" t="s">
        <v>255</v>
      </c>
      <c r="C62" s="77"/>
      <c r="D62" s="44" t="s">
        <v>201</v>
      </c>
      <c r="E62" s="44"/>
      <c r="F62" s="44">
        <v>15</v>
      </c>
      <c r="G62" s="45"/>
      <c r="H62" s="44">
        <v>1</v>
      </c>
      <c r="I62" s="44" t="s">
        <v>47</v>
      </c>
      <c r="J62" s="44" t="s">
        <v>250</v>
      </c>
      <c r="K62" s="65" t="s">
        <v>44</v>
      </c>
      <c r="L62" s="47">
        <v>2010</v>
      </c>
      <c r="M62" s="63">
        <v>40236</v>
      </c>
      <c r="N62" s="49"/>
      <c r="O62" s="44"/>
      <c r="P62" s="44"/>
      <c r="Q62" s="68" t="s">
        <v>256</v>
      </c>
      <c r="R62" s="50" t="s">
        <v>257</v>
      </c>
      <c r="S62" s="34"/>
      <c r="T62" s="35">
        <f t="shared" si="5"/>
        <v>0</v>
      </c>
      <c r="U62" s="34"/>
      <c r="V62" s="34"/>
      <c r="W62" s="34"/>
      <c r="X62" s="34"/>
      <c r="Y62" s="34"/>
      <c r="Z62" s="34"/>
      <c r="AA62" s="34"/>
      <c r="AB62" s="52"/>
      <c r="AC62" s="36">
        <f t="shared" si="0"/>
        <v>0</v>
      </c>
      <c r="AD62" s="36">
        <f t="shared" si="6"/>
        <v>0</v>
      </c>
      <c r="AE62" s="36">
        <f t="shared" si="7"/>
        <v>0</v>
      </c>
      <c r="AF62" s="36">
        <f t="shared" si="8"/>
        <v>0</v>
      </c>
      <c r="AG62" s="37"/>
      <c r="AH62" s="37">
        <f>IF(A62=1,AF62,0)</f>
        <v>0</v>
      </c>
      <c r="AI62" s="37">
        <f>IF(A62=2,AF62,0)</f>
        <v>0</v>
      </c>
      <c r="AJ62" s="37">
        <f>IF(A62=3,AF62,0)</f>
        <v>0</v>
      </c>
    </row>
    <row r="63" spans="1:46" s="53" customFormat="1" ht="15.6" x14ac:dyDescent="0.3">
      <c r="A63" s="38">
        <v>3</v>
      </c>
      <c r="B63" s="43" t="s">
        <v>258</v>
      </c>
      <c r="C63" s="77"/>
      <c r="D63" s="44"/>
      <c r="E63" s="44"/>
      <c r="F63" s="44"/>
      <c r="G63" s="45"/>
      <c r="H63" s="44">
        <v>1</v>
      </c>
      <c r="I63" s="44" t="s">
        <v>73</v>
      </c>
      <c r="J63" s="44" t="s">
        <v>250</v>
      </c>
      <c r="K63" s="65" t="s">
        <v>44</v>
      </c>
      <c r="L63" s="47">
        <v>2010</v>
      </c>
      <c r="M63" s="63">
        <v>40236</v>
      </c>
      <c r="N63" s="49"/>
      <c r="O63" s="44"/>
      <c r="P63" s="44"/>
      <c r="Q63" s="68" t="s">
        <v>256</v>
      </c>
      <c r="R63" s="50" t="s">
        <v>259</v>
      </c>
      <c r="S63" s="34"/>
      <c r="T63" s="35">
        <f t="shared" si="5"/>
        <v>0</v>
      </c>
      <c r="U63" s="34"/>
      <c r="V63" s="34"/>
      <c r="W63" s="34"/>
      <c r="X63" s="34"/>
      <c r="Y63" s="34"/>
      <c r="Z63" s="34"/>
      <c r="AA63" s="34"/>
      <c r="AB63" s="52"/>
      <c r="AC63" s="36">
        <f t="shared" si="0"/>
        <v>0</v>
      </c>
      <c r="AD63" s="36">
        <f t="shared" si="6"/>
        <v>0</v>
      </c>
      <c r="AE63" s="36">
        <f t="shared" si="7"/>
        <v>0</v>
      </c>
      <c r="AF63" s="36">
        <f t="shared" si="8"/>
        <v>0</v>
      </c>
      <c r="AG63" s="37"/>
      <c r="AH63" s="37">
        <f>IF(A63=1,AF63,0)</f>
        <v>0</v>
      </c>
      <c r="AI63" s="37">
        <f>IF(A63=2,AF63,0)</f>
        <v>0</v>
      </c>
      <c r="AJ63" s="37">
        <f>IF(A63=3,AF63,0)</f>
        <v>0</v>
      </c>
    </row>
    <row r="64" spans="1:46" s="53" customFormat="1" ht="28.8" x14ac:dyDescent="0.3">
      <c r="A64" s="38">
        <v>3</v>
      </c>
      <c r="B64" s="43" t="s">
        <v>260</v>
      </c>
      <c r="C64" s="77"/>
      <c r="D64" s="44" t="s">
        <v>58</v>
      </c>
      <c r="E64" s="44"/>
      <c r="F64" s="44"/>
      <c r="G64" s="45"/>
      <c r="H64" s="44">
        <v>1</v>
      </c>
      <c r="I64" s="44" t="s">
        <v>73</v>
      </c>
      <c r="J64" s="44" t="s">
        <v>250</v>
      </c>
      <c r="K64" s="65" t="s">
        <v>44</v>
      </c>
      <c r="L64" s="47">
        <v>2010</v>
      </c>
      <c r="M64" s="63">
        <v>40236</v>
      </c>
      <c r="N64" s="49"/>
      <c r="O64" s="44"/>
      <c r="P64" s="44"/>
      <c r="Q64" s="68" t="s">
        <v>256</v>
      </c>
      <c r="R64" s="50" t="s">
        <v>261</v>
      </c>
      <c r="S64" s="34"/>
      <c r="T64" s="35">
        <f t="shared" si="5"/>
        <v>0</v>
      </c>
      <c r="U64" s="34"/>
      <c r="V64" s="34"/>
      <c r="W64" s="34"/>
      <c r="X64" s="34"/>
      <c r="Y64" s="34"/>
      <c r="Z64" s="34"/>
      <c r="AA64" s="34"/>
      <c r="AB64" s="52"/>
      <c r="AC64" s="36">
        <f t="shared" si="0"/>
        <v>0</v>
      </c>
      <c r="AD64" s="36">
        <f t="shared" si="6"/>
        <v>0</v>
      </c>
      <c r="AE64" s="36">
        <f t="shared" si="7"/>
        <v>0</v>
      </c>
      <c r="AF64" s="36">
        <f t="shared" si="8"/>
        <v>0</v>
      </c>
      <c r="AG64" s="37"/>
      <c r="AH64" s="37">
        <f>IF(A64=1,AF64,0)</f>
        <v>0</v>
      </c>
      <c r="AI64" s="37">
        <f>IF(A64=2,AF64,0)</f>
        <v>0</v>
      </c>
      <c r="AJ64" s="37">
        <f>IF(A64=3,AF64,0)</f>
        <v>0</v>
      </c>
    </row>
    <row r="65" spans="1:781" s="53" customFormat="1" ht="50.4" customHeight="1" x14ac:dyDescent="0.3">
      <c r="A65" s="56">
        <v>1</v>
      </c>
      <c r="B65" s="41" t="s">
        <v>262</v>
      </c>
      <c r="C65" s="25" t="s">
        <v>46</v>
      </c>
      <c r="D65" s="25"/>
      <c r="E65" s="25"/>
      <c r="F65" s="25">
        <v>27</v>
      </c>
      <c r="G65" s="79">
        <v>4600000</v>
      </c>
      <c r="H65" s="25">
        <v>2</v>
      </c>
      <c r="I65" s="25" t="s">
        <v>73</v>
      </c>
      <c r="J65" s="25" t="s">
        <v>48</v>
      </c>
      <c r="K65" s="27" t="s">
        <v>44</v>
      </c>
      <c r="L65" s="28">
        <v>2009</v>
      </c>
      <c r="M65" s="29">
        <v>40054</v>
      </c>
      <c r="N65" s="30">
        <v>1200000</v>
      </c>
      <c r="O65" s="31"/>
      <c r="P65" s="31">
        <v>2</v>
      </c>
      <c r="Q65" s="32" t="s">
        <v>263</v>
      </c>
      <c r="R65" s="33" t="s">
        <v>264</v>
      </c>
      <c r="S65" s="34" t="s">
        <v>265</v>
      </c>
      <c r="T65" s="35" t="str">
        <f t="shared" si="5"/>
        <v>Au</v>
      </c>
      <c r="U65" s="34"/>
      <c r="V65" s="34"/>
      <c r="W65" s="34"/>
      <c r="X65" s="34"/>
      <c r="Y65" s="34">
        <v>1978</v>
      </c>
      <c r="Z65" s="34"/>
      <c r="AA65" s="34"/>
      <c r="AB65" s="1"/>
      <c r="AC65" s="36">
        <f t="shared" si="0"/>
        <v>0.63269348689507254</v>
      </c>
      <c r="AD65" s="36">
        <f t="shared" si="6"/>
        <v>0</v>
      </c>
      <c r="AE65" s="36">
        <f t="shared" si="7"/>
        <v>0.14285714285714285</v>
      </c>
      <c r="AF65" s="36">
        <f t="shared" si="8"/>
        <v>0.77555062975221545</v>
      </c>
      <c r="AG65" s="37"/>
      <c r="AH65" s="37">
        <f>IF(A65=1,AF65,0)</f>
        <v>0.77555062975221545</v>
      </c>
      <c r="AI65" s="37">
        <f>IF(A65=2,AF65,0)</f>
        <v>0</v>
      </c>
      <c r="AJ65" s="37">
        <f>IF(A65=3,AF65,0)</f>
        <v>0</v>
      </c>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row>
    <row r="66" spans="1:781" s="1" customFormat="1" ht="28.8" x14ac:dyDescent="0.3">
      <c r="A66" s="409">
        <v>2</v>
      </c>
      <c r="B66" s="41" t="s">
        <v>266</v>
      </c>
      <c r="C66" s="24" t="s">
        <v>224</v>
      </c>
      <c r="D66" s="25"/>
      <c r="E66" s="25"/>
      <c r="F66" s="25"/>
      <c r="G66" s="79"/>
      <c r="H66" s="25">
        <v>1</v>
      </c>
      <c r="I66" s="25" t="s">
        <v>47</v>
      </c>
      <c r="J66" s="25" t="s">
        <v>99</v>
      </c>
      <c r="K66" s="27" t="s">
        <v>44</v>
      </c>
      <c r="L66" s="28">
        <v>2009</v>
      </c>
      <c r="M66" s="29">
        <v>39947</v>
      </c>
      <c r="N66" s="30">
        <v>50000</v>
      </c>
      <c r="O66" s="31"/>
      <c r="P66" s="31">
        <v>3</v>
      </c>
      <c r="Q66" s="32" t="s">
        <v>54</v>
      </c>
      <c r="R66" s="33" t="s">
        <v>267</v>
      </c>
      <c r="S66" s="34"/>
      <c r="T66" s="35" t="str">
        <f t="shared" si="5"/>
        <v>Mn</v>
      </c>
      <c r="U66" s="34"/>
      <c r="V66" s="34"/>
      <c r="W66" s="34"/>
      <c r="X66" s="34"/>
      <c r="Y66" s="34"/>
      <c r="Z66" s="34"/>
      <c r="AA66" s="34"/>
      <c r="AC66" s="36">
        <f t="shared" si="0"/>
        <v>2.6362228620628023E-2</v>
      </c>
      <c r="AD66" s="36">
        <f t="shared" si="6"/>
        <v>0</v>
      </c>
      <c r="AE66" s="36">
        <f t="shared" si="7"/>
        <v>0.21428571428571427</v>
      </c>
      <c r="AF66" s="36">
        <f t="shared" si="8"/>
        <v>0.24064794290634228</v>
      </c>
      <c r="AG66" s="37"/>
      <c r="AH66" s="37">
        <f>IF(A66=1,AF66,0)</f>
        <v>0</v>
      </c>
      <c r="AI66" s="37">
        <f>IF(A66=2,AF66,0)</f>
        <v>0.24064794290634228</v>
      </c>
      <c r="AJ66" s="37">
        <f>IF(A66=3,AF66,0)</f>
        <v>0</v>
      </c>
    </row>
    <row r="67" spans="1:781" s="81" customFormat="1" ht="24" x14ac:dyDescent="0.3">
      <c r="A67" s="56">
        <v>1</v>
      </c>
      <c r="B67" s="80" t="s">
        <v>268</v>
      </c>
      <c r="C67" s="24" t="s">
        <v>184</v>
      </c>
      <c r="D67" s="25"/>
      <c r="E67" s="25"/>
      <c r="F67" s="25"/>
      <c r="G67" s="79"/>
      <c r="H67" s="25">
        <v>1</v>
      </c>
      <c r="I67" s="25" t="s">
        <v>47</v>
      </c>
      <c r="J67" s="25" t="s">
        <v>99</v>
      </c>
      <c r="K67" s="27" t="s">
        <v>44</v>
      </c>
      <c r="L67" s="28">
        <v>2008</v>
      </c>
      <c r="M67" s="29">
        <v>39804</v>
      </c>
      <c r="N67" s="30">
        <v>4100000</v>
      </c>
      <c r="O67" s="31">
        <v>4.0999999999999996</v>
      </c>
      <c r="P67" s="31"/>
      <c r="Q67" s="32" t="s">
        <v>54</v>
      </c>
      <c r="R67" s="33" t="s">
        <v>269</v>
      </c>
      <c r="S67" s="34" t="s">
        <v>270</v>
      </c>
      <c r="T67" s="35" t="str">
        <f t="shared" si="5"/>
        <v>Coal</v>
      </c>
      <c r="U67" s="34"/>
      <c r="V67" s="34"/>
      <c r="W67" s="34"/>
      <c r="X67" s="34"/>
      <c r="Y67" s="34">
        <v>1955</v>
      </c>
      <c r="Z67" s="34"/>
      <c r="AA67" s="34"/>
      <c r="AB67" s="1"/>
      <c r="AC67" s="36">
        <f t="shared" si="0"/>
        <v>2.161702746891498</v>
      </c>
      <c r="AD67" s="36">
        <f t="shared" si="6"/>
        <v>0.10512820512820512</v>
      </c>
      <c r="AE67" s="36">
        <f t="shared" si="7"/>
        <v>0</v>
      </c>
      <c r="AF67" s="36">
        <f t="shared" si="8"/>
        <v>2.2668309520197032</v>
      </c>
      <c r="AG67" s="37"/>
      <c r="AH67" s="37">
        <f>IF(A67=1,AF67,0)</f>
        <v>2.2668309520197032</v>
      </c>
      <c r="AI67" s="37">
        <f>IF(A67=2,AF67,0)</f>
        <v>0</v>
      </c>
      <c r="AJ67" s="37">
        <f>IF(A67=3,AF67,0)</f>
        <v>0</v>
      </c>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row>
    <row r="68" spans="1:781" s="1" customFormat="1" ht="28.8" x14ac:dyDescent="0.3">
      <c r="A68" s="56">
        <v>1</v>
      </c>
      <c r="B68" s="41" t="s">
        <v>271</v>
      </c>
      <c r="C68" s="24" t="s">
        <v>80</v>
      </c>
      <c r="D68" s="25" t="s">
        <v>58</v>
      </c>
      <c r="E68" s="25" t="s">
        <v>272</v>
      </c>
      <c r="F68" s="25">
        <v>50.7</v>
      </c>
      <c r="G68" s="79">
        <v>290000</v>
      </c>
      <c r="H68" s="25">
        <v>1</v>
      </c>
      <c r="I68" s="25" t="s">
        <v>47</v>
      </c>
      <c r="J68" s="25" t="s">
        <v>82</v>
      </c>
      <c r="K68" s="27" t="s">
        <v>44</v>
      </c>
      <c r="L68" s="28">
        <v>2008</v>
      </c>
      <c r="M68" s="29">
        <v>39699</v>
      </c>
      <c r="N68" s="30">
        <v>190000</v>
      </c>
      <c r="O68" s="31">
        <v>2.5</v>
      </c>
      <c r="P68" s="31">
        <v>254</v>
      </c>
      <c r="Q68" s="32" t="s">
        <v>273</v>
      </c>
      <c r="R68" s="33" t="s">
        <v>274</v>
      </c>
      <c r="S68" s="34"/>
      <c r="T68" s="35" t="str">
        <f t="shared" si="5"/>
        <v>Fe</v>
      </c>
      <c r="U68" s="34"/>
      <c r="V68" s="34"/>
      <c r="W68" s="34"/>
      <c r="X68" s="34"/>
      <c r="Y68" s="34"/>
      <c r="Z68" s="34"/>
      <c r="AA68" s="34"/>
      <c r="AC68" s="36">
        <f t="shared" si="0"/>
        <v>0.10017646875838648</v>
      </c>
      <c r="AD68" s="36">
        <f t="shared" si="6"/>
        <v>6.4102564102564097E-2</v>
      </c>
      <c r="AE68" s="36">
        <f t="shared" si="7"/>
        <v>18.142857142857142</v>
      </c>
      <c r="AF68" s="36">
        <f t="shared" si="8"/>
        <v>18.307136175718092</v>
      </c>
      <c r="AG68" s="37"/>
      <c r="AH68" s="37">
        <f>IF(A68=1,AF68,0)</f>
        <v>18.307136175718092</v>
      </c>
      <c r="AI68" s="37">
        <f>IF(A68=2,AF68,0)</f>
        <v>0</v>
      </c>
      <c r="AJ68" s="37">
        <f>IF(A68=3,AF68,0)</f>
        <v>0</v>
      </c>
    </row>
    <row r="69" spans="1:781" s="1" customFormat="1" ht="36" x14ac:dyDescent="0.3">
      <c r="A69" s="38">
        <v>3</v>
      </c>
      <c r="B69" s="41" t="s">
        <v>275</v>
      </c>
      <c r="C69" s="24" t="s">
        <v>276</v>
      </c>
      <c r="D69" s="25"/>
      <c r="E69" s="25"/>
      <c r="F69" s="25"/>
      <c r="G69" s="79"/>
      <c r="H69" s="25">
        <v>3</v>
      </c>
      <c r="I69" s="25" t="s">
        <v>47</v>
      </c>
      <c r="J69" s="25" t="s">
        <v>99</v>
      </c>
      <c r="K69" s="27" t="s">
        <v>44</v>
      </c>
      <c r="L69" s="28">
        <v>2008</v>
      </c>
      <c r="M69" s="29">
        <v>39584</v>
      </c>
      <c r="N69" s="30">
        <v>4500</v>
      </c>
      <c r="O69" s="31"/>
      <c r="P69" s="31"/>
      <c r="Q69" s="32" t="s">
        <v>277</v>
      </c>
      <c r="R69" s="33" t="s">
        <v>278</v>
      </c>
      <c r="S69" s="34"/>
      <c r="T69" s="35" t="str">
        <f t="shared" si="5"/>
        <v>Diamonds</v>
      </c>
      <c r="U69" s="34"/>
      <c r="V69" s="34"/>
      <c r="W69" s="34"/>
      <c r="X69" s="34"/>
      <c r="Y69" s="34"/>
      <c r="Z69" s="34"/>
      <c r="AA69" s="34"/>
      <c r="AC69" s="36">
        <f t="shared" si="0"/>
        <v>2.3726005758565221E-3</v>
      </c>
      <c r="AD69" s="36">
        <f t="shared" si="6"/>
        <v>0</v>
      </c>
      <c r="AE69" s="36">
        <f t="shared" si="7"/>
        <v>0</v>
      </c>
      <c r="AF69" s="36">
        <f t="shared" si="8"/>
        <v>2.3726005758565221E-3</v>
      </c>
      <c r="AG69" s="37"/>
      <c r="AH69" s="37">
        <f>IF(A69=1,AF69,0)</f>
        <v>0</v>
      </c>
      <c r="AI69" s="37">
        <f>IF(A69=2,AF69,0)</f>
        <v>0</v>
      </c>
      <c r="AJ69" s="37">
        <f>IF(A69=3,AF69,0)</f>
        <v>2.3726005758565221E-3</v>
      </c>
    </row>
    <row r="70" spans="1:781" s="1" customFormat="1" ht="24" x14ac:dyDescent="0.3">
      <c r="A70" s="409">
        <v>2</v>
      </c>
      <c r="B70" s="41" t="s">
        <v>279</v>
      </c>
      <c r="C70" s="24" t="s">
        <v>280</v>
      </c>
      <c r="D70" s="25" t="s">
        <v>58</v>
      </c>
      <c r="E70" s="25"/>
      <c r="F70" s="25">
        <v>22</v>
      </c>
      <c r="G70" s="79"/>
      <c r="H70" s="25">
        <v>1</v>
      </c>
      <c r="I70" s="25" t="s">
        <v>47</v>
      </c>
      <c r="J70" s="25" t="s">
        <v>82</v>
      </c>
      <c r="K70" s="27"/>
      <c r="L70" s="28">
        <v>2007</v>
      </c>
      <c r="M70" s="82">
        <v>39114</v>
      </c>
      <c r="N70" s="30">
        <v>150000</v>
      </c>
      <c r="O70" s="31"/>
      <c r="P70" s="31"/>
      <c r="Q70" s="32" t="s">
        <v>281</v>
      </c>
      <c r="R70" s="33" t="s">
        <v>282</v>
      </c>
      <c r="S70" s="34"/>
      <c r="T70" s="35" t="str">
        <f t="shared" si="5"/>
        <v>Limestone</v>
      </c>
      <c r="U70" s="34"/>
      <c r="V70" s="34"/>
      <c r="W70" s="34"/>
      <c r="X70" s="34"/>
      <c r="Y70" s="34"/>
      <c r="Z70" s="34"/>
      <c r="AA70" s="34"/>
      <c r="AC70" s="36">
        <f t="shared" si="0"/>
        <v>7.9086685861884068E-2</v>
      </c>
      <c r="AD70" s="36"/>
      <c r="AE70" s="36"/>
      <c r="AF70" s="36"/>
      <c r="AG70" s="37"/>
      <c r="AH70" s="37"/>
      <c r="AI70" s="37"/>
      <c r="AJ70" s="37"/>
    </row>
    <row r="71" spans="1:781" s="1" customFormat="1" ht="24" x14ac:dyDescent="0.3">
      <c r="A71" s="38">
        <v>3</v>
      </c>
      <c r="B71" s="41" t="s">
        <v>283</v>
      </c>
      <c r="C71" s="24" t="s">
        <v>284</v>
      </c>
      <c r="D71" s="25"/>
      <c r="E71" s="25" t="s">
        <v>202</v>
      </c>
      <c r="F71" s="25"/>
      <c r="G71" s="79"/>
      <c r="H71" s="25">
        <v>1</v>
      </c>
      <c r="I71" s="25" t="s">
        <v>73</v>
      </c>
      <c r="J71" s="25" t="s">
        <v>53</v>
      </c>
      <c r="K71" s="27" t="s">
        <v>44</v>
      </c>
      <c r="L71" s="28">
        <v>2007</v>
      </c>
      <c r="M71" s="29">
        <v>39104</v>
      </c>
      <c r="N71" s="30">
        <v>20000</v>
      </c>
      <c r="O71" s="31"/>
      <c r="P71" s="31"/>
      <c r="Q71" s="32" t="s">
        <v>285</v>
      </c>
      <c r="R71" s="33" t="s">
        <v>286</v>
      </c>
      <c r="S71" s="34"/>
      <c r="T71" s="35" t="str">
        <f t="shared" si="5"/>
        <v>F</v>
      </c>
      <c r="U71" s="34"/>
      <c r="V71" s="34"/>
      <c r="W71" s="34"/>
      <c r="X71" s="34"/>
      <c r="Y71" s="34"/>
      <c r="Z71" s="34"/>
      <c r="AA71" s="34"/>
      <c r="AC71" s="36">
        <f t="shared" si="0"/>
        <v>1.0544891448251209E-2</v>
      </c>
      <c r="AD71" s="36">
        <f t="shared" si="6"/>
        <v>0</v>
      </c>
      <c r="AE71" s="36">
        <f t="shared" si="7"/>
        <v>0</v>
      </c>
      <c r="AF71" s="36">
        <f t="shared" si="8"/>
        <v>1.0544891448251209E-2</v>
      </c>
      <c r="AG71" s="37"/>
      <c r="AH71" s="37">
        <f>IF(A71=1,AF71,0)</f>
        <v>0</v>
      </c>
      <c r="AI71" s="37">
        <f>IF(A71=2,AF71,0)</f>
        <v>0</v>
      </c>
      <c r="AJ71" s="37">
        <f>IF(A71=3,AF71,0)</f>
        <v>1.0544891448251209E-2</v>
      </c>
    </row>
    <row r="72" spans="1:781" s="1" customFormat="1" ht="28.8" x14ac:dyDescent="0.3">
      <c r="A72" s="56">
        <v>1</v>
      </c>
      <c r="B72" s="41" t="s">
        <v>287</v>
      </c>
      <c r="C72" s="24" t="s">
        <v>72</v>
      </c>
      <c r="D72" s="25"/>
      <c r="E72" s="25"/>
      <c r="F72" s="25">
        <v>35</v>
      </c>
      <c r="G72" s="79">
        <v>3800000</v>
      </c>
      <c r="H72" s="25">
        <v>1</v>
      </c>
      <c r="I72" s="25" t="s">
        <v>47</v>
      </c>
      <c r="J72" s="25" t="s">
        <v>53</v>
      </c>
      <c r="K72" s="27" t="s">
        <v>44</v>
      </c>
      <c r="L72" s="28">
        <v>2007</v>
      </c>
      <c r="M72" s="29">
        <v>39092</v>
      </c>
      <c r="N72" s="30">
        <v>2000000</v>
      </c>
      <c r="O72" s="31"/>
      <c r="P72" s="31"/>
      <c r="Q72" s="32" t="s">
        <v>167</v>
      </c>
      <c r="R72" s="33" t="s">
        <v>288</v>
      </c>
      <c r="S72" s="34" t="s">
        <v>289</v>
      </c>
      <c r="T72" s="35" t="str">
        <f t="shared" si="5"/>
        <v>Al</v>
      </c>
      <c r="U72" s="34"/>
      <c r="V72" s="34"/>
      <c r="W72" s="34"/>
      <c r="X72" s="34"/>
      <c r="Y72" s="34"/>
      <c r="Z72" s="34"/>
      <c r="AA72" s="34"/>
      <c r="AC72" s="36">
        <f t="shared" si="0"/>
        <v>1.0544891448251208</v>
      </c>
      <c r="AD72" s="36">
        <f t="shared" si="6"/>
        <v>0</v>
      </c>
      <c r="AE72" s="36">
        <f t="shared" si="7"/>
        <v>0</v>
      </c>
      <c r="AF72" s="36">
        <f t="shared" si="8"/>
        <v>1.0544891448251208</v>
      </c>
      <c r="AG72" s="37"/>
      <c r="AH72" s="37">
        <f>IF(A72=1,AF72,0)</f>
        <v>1.0544891448251208</v>
      </c>
      <c r="AI72" s="37">
        <f>IF(A72=2,AF72,0)</f>
        <v>0</v>
      </c>
      <c r="AJ72" s="37">
        <f>IF(A72=3,AF72,0)</f>
        <v>0</v>
      </c>
    </row>
    <row r="73" spans="1:781" s="1" customFormat="1" ht="36" x14ac:dyDescent="0.3">
      <c r="A73" s="409">
        <v>2</v>
      </c>
      <c r="B73" s="41" t="s">
        <v>290</v>
      </c>
      <c r="C73" s="24" t="s">
        <v>291</v>
      </c>
      <c r="D73" s="25" t="s">
        <v>201</v>
      </c>
      <c r="E73" s="25" t="s">
        <v>202</v>
      </c>
      <c r="F73" s="25">
        <v>25</v>
      </c>
      <c r="G73" s="79"/>
      <c r="H73" s="25">
        <v>1</v>
      </c>
      <c r="I73" s="25" t="s">
        <v>73</v>
      </c>
      <c r="J73" s="25" t="s">
        <v>53</v>
      </c>
      <c r="K73" s="27" t="s">
        <v>44</v>
      </c>
      <c r="L73" s="28">
        <v>2006</v>
      </c>
      <c r="M73" s="29">
        <v>39048</v>
      </c>
      <c r="N73" s="30">
        <f>230000+1600</f>
        <v>231600</v>
      </c>
      <c r="O73" s="31">
        <v>2.5</v>
      </c>
      <c r="P73" s="31"/>
      <c r="Q73" s="32" t="s">
        <v>292</v>
      </c>
      <c r="R73" s="33" t="s">
        <v>293</v>
      </c>
      <c r="S73" s="34"/>
      <c r="T73" s="35" t="str">
        <f t="shared" si="5"/>
        <v>?</v>
      </c>
      <c r="U73" s="34"/>
      <c r="V73" s="34"/>
      <c r="W73" s="34"/>
      <c r="X73" s="34"/>
      <c r="Y73" s="34"/>
      <c r="Z73" s="34"/>
      <c r="AA73" s="34"/>
      <c r="AC73" s="36">
        <f t="shared" si="0"/>
        <v>0.12210984297074901</v>
      </c>
      <c r="AD73" s="36">
        <f t="shared" si="6"/>
        <v>6.4102564102564097E-2</v>
      </c>
      <c r="AE73" s="36">
        <f t="shared" si="7"/>
        <v>0</v>
      </c>
      <c r="AF73" s="36">
        <f t="shared" si="8"/>
        <v>0.1862124070733131</v>
      </c>
      <c r="AG73" s="37"/>
      <c r="AH73" s="37">
        <f>IF(A73=1,AF73,0)</f>
        <v>0</v>
      </c>
      <c r="AI73" s="37">
        <f>IF(A73=2,AF73,0)</f>
        <v>0.1862124070733131</v>
      </c>
      <c r="AJ73" s="37">
        <f>IF(A73=3,AF73,0)</f>
        <v>0</v>
      </c>
    </row>
    <row r="74" spans="1:781" s="1" customFormat="1" ht="36" x14ac:dyDescent="0.3">
      <c r="A74" s="54">
        <v>4</v>
      </c>
      <c r="B74" s="83" t="s">
        <v>294</v>
      </c>
      <c r="C74" s="84" t="s">
        <v>65</v>
      </c>
      <c r="D74" s="85"/>
      <c r="E74" s="84"/>
      <c r="F74" s="84"/>
      <c r="G74" s="79"/>
      <c r="H74" s="25">
        <v>2</v>
      </c>
      <c r="I74" s="25" t="s">
        <v>47</v>
      </c>
      <c r="J74" s="25" t="s">
        <v>99</v>
      </c>
      <c r="K74" s="27" t="s">
        <v>44</v>
      </c>
      <c r="L74" s="28">
        <v>2006</v>
      </c>
      <c r="M74" s="39">
        <v>39027</v>
      </c>
      <c r="N74" s="86"/>
      <c r="O74" s="85"/>
      <c r="P74" s="84"/>
      <c r="Q74" s="32" t="s">
        <v>54</v>
      </c>
      <c r="R74" s="87" t="s">
        <v>295</v>
      </c>
      <c r="S74" s="34" t="s">
        <v>296</v>
      </c>
      <c r="T74" s="35" t="str">
        <f t="shared" si="5"/>
        <v>Cu</v>
      </c>
      <c r="U74" s="34">
        <v>1100</v>
      </c>
      <c r="V74" s="34">
        <v>2.16</v>
      </c>
      <c r="W74" s="34"/>
      <c r="X74" s="34">
        <v>3.6</v>
      </c>
      <c r="Y74" s="34">
        <v>1939</v>
      </c>
      <c r="Z74" s="34">
        <v>135</v>
      </c>
      <c r="AA74" s="34" t="s">
        <v>297</v>
      </c>
      <c r="AB74" s="52"/>
      <c r="AC74" s="36">
        <f t="shared" si="0"/>
        <v>0</v>
      </c>
      <c r="AD74" s="36">
        <f t="shared" si="6"/>
        <v>0</v>
      </c>
      <c r="AE74" s="36">
        <f t="shared" si="7"/>
        <v>0</v>
      </c>
      <c r="AF74" s="36">
        <f t="shared" si="8"/>
        <v>0</v>
      </c>
      <c r="AG74" s="37"/>
      <c r="AH74" s="37">
        <f>IF(A74=1,AF74,0)</f>
        <v>0</v>
      </c>
      <c r="AI74" s="37">
        <f>IF(A74=2,AF74,0)</f>
        <v>0</v>
      </c>
      <c r="AJ74" s="37">
        <f>IF(A74=3,AF74,0)</f>
        <v>0</v>
      </c>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53"/>
      <c r="HN74" s="53"/>
      <c r="HO74" s="53"/>
      <c r="HP74" s="53"/>
      <c r="HQ74" s="53"/>
      <c r="HR74" s="53"/>
      <c r="HS74" s="53"/>
      <c r="HT74" s="53"/>
      <c r="HU74" s="53"/>
      <c r="HV74" s="53"/>
      <c r="HW74" s="53"/>
      <c r="HX74" s="53"/>
      <c r="HY74" s="53"/>
      <c r="HZ74" s="53"/>
      <c r="IA74" s="53"/>
      <c r="IB74" s="53"/>
      <c r="IC74" s="53"/>
      <c r="ID74" s="53"/>
      <c r="IE74" s="53"/>
      <c r="IF74" s="53"/>
      <c r="IG74" s="53"/>
      <c r="IH74" s="53"/>
      <c r="II74" s="53"/>
      <c r="IJ74" s="53"/>
      <c r="IK74" s="53"/>
      <c r="IL74" s="53"/>
      <c r="IM74" s="53"/>
      <c r="IN74" s="53"/>
      <c r="IO74" s="53"/>
      <c r="IP74" s="53"/>
      <c r="IQ74" s="53"/>
      <c r="IR74" s="53"/>
      <c r="IS74" s="53"/>
      <c r="IT74" s="53"/>
      <c r="IU74" s="53"/>
      <c r="IV74" s="53"/>
      <c r="IW74" s="53"/>
      <c r="IX74" s="53"/>
      <c r="IY74" s="53"/>
      <c r="IZ74" s="53"/>
      <c r="JA74" s="53"/>
      <c r="JB74" s="53"/>
      <c r="JC74" s="53"/>
      <c r="JD74" s="53"/>
      <c r="JE74" s="53"/>
      <c r="JF74" s="53"/>
      <c r="JG74" s="53"/>
      <c r="JH74" s="53"/>
      <c r="JI74" s="53"/>
      <c r="JJ74" s="53"/>
      <c r="JK74" s="53"/>
      <c r="JL74" s="53"/>
      <c r="JM74" s="53"/>
      <c r="JN74" s="53"/>
      <c r="JO74" s="53"/>
      <c r="JP74" s="53"/>
      <c r="JQ74" s="53"/>
      <c r="JR74" s="53"/>
      <c r="JS74" s="53"/>
      <c r="JT74" s="53"/>
      <c r="JU74" s="53"/>
      <c r="JV74" s="53"/>
      <c r="JW74" s="53"/>
      <c r="JX74" s="53"/>
      <c r="JY74" s="53"/>
      <c r="JZ74" s="53"/>
      <c r="KA74" s="53"/>
      <c r="KB74" s="53"/>
      <c r="KC74" s="53"/>
      <c r="KD74" s="53"/>
      <c r="KE74" s="53"/>
      <c r="KF74" s="53"/>
      <c r="KG74" s="53"/>
      <c r="KH74" s="53"/>
      <c r="KI74" s="53"/>
      <c r="KJ74" s="53"/>
      <c r="KK74" s="53"/>
      <c r="KL74" s="53"/>
      <c r="KM74" s="53"/>
      <c r="KN74" s="53"/>
      <c r="KO74" s="53"/>
      <c r="KP74" s="53"/>
      <c r="KQ74" s="53"/>
      <c r="KR74" s="53"/>
      <c r="KS74" s="53"/>
      <c r="KT74" s="53"/>
      <c r="KU74" s="53"/>
      <c r="KV74" s="53"/>
      <c r="KW74" s="53"/>
      <c r="KX74" s="53"/>
      <c r="KY74" s="53"/>
      <c r="KZ74" s="53"/>
      <c r="LA74" s="53"/>
      <c r="LB74" s="53"/>
      <c r="LC74" s="53"/>
      <c r="LD74" s="53"/>
      <c r="LE74" s="53"/>
      <c r="LF74" s="53"/>
      <c r="LG74" s="53"/>
      <c r="LH74" s="53"/>
      <c r="LI74" s="53"/>
      <c r="LJ74" s="53"/>
      <c r="LK74" s="53"/>
      <c r="LL74" s="53"/>
      <c r="LM74" s="53"/>
      <c r="LN74" s="53"/>
      <c r="LO74" s="53"/>
      <c r="LP74" s="53"/>
      <c r="LQ74" s="53"/>
      <c r="LR74" s="53"/>
      <c r="LS74" s="53"/>
      <c r="LT74" s="53"/>
      <c r="LU74" s="53"/>
      <c r="LV74" s="53"/>
      <c r="LW74" s="53"/>
      <c r="LX74" s="53"/>
      <c r="LY74" s="53"/>
      <c r="LZ74" s="53"/>
      <c r="MA74" s="53"/>
      <c r="MB74" s="53"/>
      <c r="MC74" s="53"/>
      <c r="MD74" s="53"/>
      <c r="ME74" s="53"/>
      <c r="MF74" s="53"/>
      <c r="MG74" s="53"/>
      <c r="MH74" s="53"/>
      <c r="MI74" s="53"/>
      <c r="MJ74" s="53"/>
      <c r="MK74" s="53"/>
      <c r="ML74" s="53"/>
      <c r="MM74" s="53"/>
      <c r="MN74" s="53"/>
      <c r="MO74" s="53"/>
      <c r="MP74" s="53"/>
      <c r="MQ74" s="53"/>
      <c r="MR74" s="53"/>
      <c r="MS74" s="53"/>
      <c r="MT74" s="53"/>
      <c r="MU74" s="53"/>
      <c r="MV74" s="53"/>
      <c r="MW74" s="53"/>
      <c r="MX74" s="53"/>
      <c r="MY74" s="53"/>
      <c r="MZ74" s="53"/>
      <c r="NA74" s="53"/>
      <c r="NB74" s="53"/>
      <c r="NC74" s="53"/>
      <c r="ND74" s="53"/>
      <c r="NE74" s="53"/>
      <c r="NF74" s="53"/>
      <c r="NG74" s="53"/>
      <c r="NH74" s="53"/>
      <c r="NI74" s="53"/>
      <c r="NJ74" s="53"/>
      <c r="NK74" s="53"/>
      <c r="NL74" s="53"/>
      <c r="NM74" s="53"/>
      <c r="NN74" s="53"/>
      <c r="NO74" s="53"/>
      <c r="NP74" s="53"/>
      <c r="NQ74" s="53"/>
      <c r="NR74" s="53"/>
      <c r="NS74" s="53"/>
      <c r="NT74" s="53"/>
      <c r="NU74" s="53"/>
      <c r="NV74" s="53"/>
      <c r="NW74" s="53"/>
      <c r="NX74" s="53"/>
      <c r="NY74" s="53"/>
      <c r="NZ74" s="53"/>
      <c r="OA74" s="53"/>
      <c r="OB74" s="53"/>
      <c r="OC74" s="53"/>
      <c r="OD74" s="53"/>
      <c r="OE74" s="53"/>
      <c r="OF74" s="53"/>
      <c r="OG74" s="53"/>
      <c r="OH74" s="53"/>
      <c r="OI74" s="53"/>
      <c r="OJ74" s="53"/>
      <c r="OK74" s="53"/>
      <c r="OL74" s="53"/>
      <c r="OM74" s="53"/>
      <c r="ON74" s="53"/>
      <c r="OO74" s="53"/>
      <c r="OP74" s="53"/>
      <c r="OQ74" s="53"/>
      <c r="OR74" s="53"/>
      <c r="OS74" s="53"/>
      <c r="OT74" s="53"/>
      <c r="OU74" s="53"/>
      <c r="OV74" s="53"/>
      <c r="OW74" s="53"/>
      <c r="OX74" s="53"/>
      <c r="OY74" s="53"/>
      <c r="OZ74" s="53"/>
      <c r="PA74" s="53"/>
      <c r="PB74" s="53"/>
      <c r="PC74" s="53"/>
      <c r="PD74" s="53"/>
      <c r="PE74" s="53"/>
      <c r="PF74" s="53"/>
      <c r="PG74" s="53"/>
      <c r="PH74" s="53"/>
      <c r="PI74" s="53"/>
      <c r="PJ74" s="53"/>
      <c r="PK74" s="53"/>
      <c r="PL74" s="53"/>
      <c r="PM74" s="53"/>
      <c r="PN74" s="53"/>
      <c r="PO74" s="53"/>
      <c r="PP74" s="53"/>
      <c r="PQ74" s="53"/>
      <c r="PR74" s="53"/>
      <c r="PS74" s="53"/>
      <c r="PT74" s="53"/>
      <c r="PU74" s="53"/>
      <c r="PV74" s="53"/>
      <c r="PW74" s="53"/>
      <c r="PX74" s="53"/>
      <c r="PY74" s="53"/>
      <c r="PZ74" s="53"/>
      <c r="QA74" s="53"/>
      <c r="QB74" s="53"/>
      <c r="QC74" s="53"/>
      <c r="QD74" s="53"/>
      <c r="QE74" s="53"/>
      <c r="QF74" s="53"/>
      <c r="QG74" s="53"/>
      <c r="QH74" s="53"/>
      <c r="QI74" s="53"/>
      <c r="QJ74" s="53"/>
      <c r="QK74" s="53"/>
      <c r="QL74" s="53"/>
      <c r="QM74" s="53"/>
      <c r="QN74" s="53"/>
      <c r="QO74" s="53"/>
      <c r="QP74" s="53"/>
      <c r="QQ74" s="53"/>
      <c r="QR74" s="53"/>
      <c r="QS74" s="53"/>
      <c r="QT74" s="53"/>
      <c r="QU74" s="53"/>
      <c r="QV74" s="53"/>
      <c r="QW74" s="53"/>
      <c r="QX74" s="53"/>
      <c r="QY74" s="53"/>
      <c r="QZ74" s="53"/>
      <c r="RA74" s="53"/>
      <c r="RB74" s="53"/>
      <c r="RC74" s="53"/>
      <c r="RD74" s="53"/>
      <c r="RE74" s="53"/>
      <c r="RF74" s="53"/>
      <c r="RG74" s="53"/>
      <c r="RH74" s="53"/>
      <c r="RI74" s="53"/>
      <c r="RJ74" s="53"/>
      <c r="RK74" s="53"/>
      <c r="RL74" s="53"/>
      <c r="RM74" s="53"/>
      <c r="RN74" s="53"/>
      <c r="RO74" s="53"/>
      <c r="RP74" s="53"/>
      <c r="RQ74" s="53"/>
      <c r="RR74" s="53"/>
      <c r="RS74" s="53"/>
      <c r="RT74" s="53"/>
      <c r="RU74" s="53"/>
      <c r="RV74" s="53"/>
      <c r="RW74" s="53"/>
      <c r="RX74" s="53"/>
      <c r="RY74" s="53"/>
      <c r="RZ74" s="53"/>
      <c r="SA74" s="53"/>
      <c r="SB74" s="53"/>
      <c r="SC74" s="53"/>
      <c r="SD74" s="53"/>
      <c r="SE74" s="53"/>
      <c r="SF74" s="53"/>
      <c r="SG74" s="53"/>
      <c r="SH74" s="53"/>
      <c r="SI74" s="53"/>
      <c r="SJ74" s="53"/>
      <c r="SK74" s="53"/>
      <c r="SL74" s="53"/>
      <c r="SM74" s="53"/>
      <c r="SN74" s="53"/>
      <c r="SO74" s="53"/>
      <c r="SP74" s="53"/>
      <c r="SQ74" s="53"/>
      <c r="SR74" s="53"/>
      <c r="SS74" s="53"/>
      <c r="ST74" s="53"/>
      <c r="SU74" s="53"/>
      <c r="SV74" s="53"/>
      <c r="SW74" s="53"/>
      <c r="SX74" s="53"/>
      <c r="SY74" s="53"/>
      <c r="SZ74" s="53"/>
      <c r="TA74" s="53"/>
      <c r="TB74" s="53"/>
      <c r="TC74" s="53"/>
      <c r="TD74" s="53"/>
      <c r="TE74" s="53"/>
      <c r="TF74" s="53"/>
      <c r="TG74" s="53"/>
      <c r="TH74" s="53"/>
      <c r="TI74" s="53"/>
      <c r="TJ74" s="53"/>
      <c r="TK74" s="53"/>
      <c r="TL74" s="53"/>
      <c r="TM74" s="53"/>
      <c r="TN74" s="53"/>
      <c r="TO74" s="53"/>
      <c r="TP74" s="53"/>
      <c r="TQ74" s="53"/>
      <c r="TR74" s="53"/>
      <c r="TS74" s="53"/>
      <c r="TT74" s="53"/>
      <c r="TU74" s="53"/>
      <c r="TV74" s="53"/>
      <c r="TW74" s="53"/>
      <c r="TX74" s="53"/>
      <c r="TY74" s="53"/>
      <c r="TZ74" s="53"/>
      <c r="UA74" s="53"/>
      <c r="UB74" s="53"/>
      <c r="UC74" s="53"/>
      <c r="UD74" s="53"/>
      <c r="UE74" s="53"/>
      <c r="UF74" s="53"/>
      <c r="UG74" s="53"/>
      <c r="UH74" s="53"/>
      <c r="UI74" s="53"/>
      <c r="UJ74" s="53"/>
      <c r="UK74" s="53"/>
      <c r="UL74" s="53"/>
      <c r="UM74" s="53"/>
      <c r="UN74" s="53"/>
      <c r="UO74" s="53"/>
      <c r="UP74" s="53"/>
      <c r="UQ74" s="53"/>
      <c r="UR74" s="53"/>
      <c r="US74" s="53"/>
      <c r="UT74" s="53"/>
      <c r="UU74" s="53"/>
      <c r="UV74" s="53"/>
      <c r="UW74" s="53"/>
      <c r="UX74" s="53"/>
      <c r="UY74" s="53"/>
      <c r="UZ74" s="53"/>
      <c r="VA74" s="53"/>
      <c r="VB74" s="53"/>
      <c r="VC74" s="53"/>
      <c r="VD74" s="53"/>
      <c r="VE74" s="53"/>
      <c r="VF74" s="53"/>
      <c r="VG74" s="53"/>
      <c r="VH74" s="53"/>
      <c r="VI74" s="53"/>
      <c r="VJ74" s="53"/>
      <c r="VK74" s="53"/>
      <c r="VL74" s="53"/>
      <c r="VM74" s="53"/>
      <c r="VN74" s="53"/>
      <c r="VO74" s="53"/>
      <c r="VP74" s="53"/>
      <c r="VQ74" s="53"/>
      <c r="VR74" s="53"/>
      <c r="VS74" s="53"/>
      <c r="VT74" s="53"/>
      <c r="VU74" s="53"/>
      <c r="VV74" s="53"/>
      <c r="VW74" s="53"/>
      <c r="VX74" s="53"/>
      <c r="VY74" s="53"/>
      <c r="VZ74" s="53"/>
      <c r="WA74" s="53"/>
      <c r="WB74" s="53"/>
      <c r="WC74" s="53"/>
      <c r="WD74" s="53"/>
      <c r="WE74" s="53"/>
      <c r="WF74" s="53"/>
      <c r="WG74" s="53"/>
      <c r="WH74" s="53"/>
      <c r="WI74" s="53"/>
      <c r="WJ74" s="53"/>
      <c r="WK74" s="53"/>
      <c r="WL74" s="53"/>
      <c r="WM74" s="53"/>
      <c r="WN74" s="53"/>
      <c r="WO74" s="53"/>
      <c r="WP74" s="53"/>
      <c r="WQ74" s="53"/>
      <c r="WR74" s="53"/>
      <c r="WS74" s="53"/>
      <c r="WT74" s="53"/>
      <c r="WU74" s="53"/>
      <c r="WV74" s="53"/>
      <c r="WW74" s="53"/>
      <c r="WX74" s="53"/>
      <c r="WY74" s="53"/>
      <c r="WZ74" s="53"/>
      <c r="XA74" s="53"/>
      <c r="XB74" s="53"/>
      <c r="XC74" s="53"/>
      <c r="XD74" s="53"/>
      <c r="XE74" s="53"/>
      <c r="XF74" s="53"/>
      <c r="XG74" s="53"/>
      <c r="XH74" s="53"/>
      <c r="XI74" s="53"/>
      <c r="XJ74" s="53"/>
      <c r="XK74" s="53"/>
      <c r="XL74" s="53"/>
      <c r="XM74" s="53"/>
      <c r="XN74" s="53"/>
      <c r="XO74" s="53"/>
      <c r="XP74" s="53"/>
      <c r="XQ74" s="53"/>
      <c r="XR74" s="53"/>
      <c r="XS74" s="53"/>
      <c r="XT74" s="53"/>
      <c r="XU74" s="53"/>
      <c r="XV74" s="53"/>
      <c r="XW74" s="53"/>
      <c r="XX74" s="53"/>
      <c r="XY74" s="53"/>
      <c r="XZ74" s="53"/>
      <c r="YA74" s="53"/>
      <c r="YB74" s="53"/>
      <c r="YC74" s="53"/>
      <c r="YD74" s="53"/>
      <c r="YE74" s="53"/>
      <c r="YF74" s="53"/>
      <c r="YG74" s="53"/>
      <c r="YH74" s="53"/>
      <c r="YI74" s="53"/>
      <c r="YJ74" s="53"/>
      <c r="YK74" s="53"/>
      <c r="YL74" s="53"/>
      <c r="YM74" s="53"/>
      <c r="YN74" s="53"/>
      <c r="YO74" s="53"/>
      <c r="YP74" s="53"/>
      <c r="YQ74" s="53"/>
      <c r="YR74" s="53"/>
      <c r="YS74" s="53"/>
      <c r="YT74" s="53"/>
      <c r="YU74" s="53"/>
      <c r="YV74" s="53"/>
      <c r="YW74" s="53"/>
      <c r="YX74" s="53"/>
      <c r="YY74" s="53"/>
      <c r="YZ74" s="53"/>
      <c r="ZA74" s="53"/>
      <c r="ZB74" s="53"/>
      <c r="ZC74" s="53"/>
      <c r="ZD74" s="53"/>
      <c r="ZE74" s="53"/>
      <c r="ZF74" s="53"/>
      <c r="ZG74" s="53"/>
      <c r="ZH74" s="53"/>
      <c r="ZI74" s="53"/>
      <c r="ZJ74" s="53"/>
      <c r="ZK74" s="53"/>
      <c r="ZL74" s="53"/>
      <c r="ZM74" s="53"/>
      <c r="ZN74" s="53"/>
      <c r="ZO74" s="53"/>
      <c r="ZP74" s="53"/>
      <c r="ZQ74" s="53"/>
      <c r="ZR74" s="53"/>
      <c r="ZS74" s="53"/>
      <c r="ZT74" s="53"/>
      <c r="ZU74" s="53"/>
      <c r="ZV74" s="53"/>
      <c r="ZW74" s="53"/>
      <c r="ZX74" s="53"/>
      <c r="ZY74" s="53"/>
      <c r="ZZ74" s="53"/>
      <c r="AAA74" s="53"/>
      <c r="AAB74" s="53"/>
      <c r="AAC74" s="53"/>
      <c r="AAD74" s="53"/>
      <c r="AAE74" s="53"/>
      <c r="AAF74" s="53"/>
      <c r="AAG74" s="53"/>
      <c r="AAH74" s="53"/>
      <c r="AAI74" s="53"/>
      <c r="AAJ74" s="53"/>
      <c r="AAK74" s="53"/>
      <c r="AAL74" s="53"/>
      <c r="AAM74" s="53"/>
      <c r="AAN74" s="53"/>
      <c r="AAO74" s="53"/>
      <c r="AAP74" s="53"/>
      <c r="AAQ74" s="53"/>
      <c r="AAR74" s="53"/>
      <c r="AAS74" s="53"/>
      <c r="AAT74" s="53"/>
      <c r="AAU74" s="53"/>
      <c r="AAV74" s="53"/>
      <c r="AAW74" s="53"/>
      <c r="AAX74" s="53"/>
      <c r="AAY74" s="53"/>
      <c r="AAZ74" s="53"/>
      <c r="ABA74" s="53"/>
      <c r="ABB74" s="53"/>
      <c r="ABC74" s="53"/>
      <c r="ABD74" s="53"/>
      <c r="ABE74" s="53"/>
      <c r="ABF74" s="53"/>
      <c r="ABG74" s="53"/>
      <c r="ABH74" s="53"/>
      <c r="ABI74" s="53"/>
      <c r="ABJ74" s="53"/>
      <c r="ABK74" s="53"/>
      <c r="ABL74" s="53"/>
      <c r="ABM74" s="53"/>
      <c r="ABN74" s="53"/>
      <c r="ABO74" s="53"/>
      <c r="ABP74" s="53"/>
      <c r="ABQ74" s="53"/>
      <c r="ABR74" s="53"/>
      <c r="ABS74" s="53"/>
      <c r="ABT74" s="53"/>
      <c r="ABU74" s="53"/>
      <c r="ABV74" s="53"/>
      <c r="ABW74" s="53"/>
      <c r="ABX74" s="53"/>
      <c r="ABY74" s="53"/>
      <c r="ABZ74" s="53"/>
      <c r="ACA74" s="53"/>
      <c r="ACB74" s="53"/>
      <c r="ACC74" s="53"/>
      <c r="ACD74" s="53"/>
      <c r="ACE74" s="53"/>
      <c r="ACF74" s="53"/>
      <c r="ACG74" s="53"/>
      <c r="ACH74" s="53"/>
      <c r="ACI74" s="53"/>
      <c r="ACJ74" s="53"/>
      <c r="ACK74" s="53"/>
      <c r="ACL74" s="53"/>
      <c r="ACM74" s="53"/>
      <c r="ACN74" s="53"/>
      <c r="ACO74" s="53"/>
      <c r="ACP74" s="53"/>
      <c r="ACQ74" s="53"/>
      <c r="ACR74" s="53"/>
      <c r="ACS74" s="53"/>
      <c r="ACT74" s="53"/>
      <c r="ACU74" s="53"/>
      <c r="ACV74" s="53"/>
      <c r="ACW74" s="53"/>
      <c r="ACX74" s="53"/>
      <c r="ACY74" s="53"/>
      <c r="ACZ74" s="53"/>
      <c r="ADA74" s="53"/>
    </row>
    <row r="75" spans="1:781" s="53" customFormat="1" ht="41.4" customHeight="1" x14ac:dyDescent="0.3">
      <c r="A75" s="409">
        <v>2</v>
      </c>
      <c r="B75" s="41" t="s">
        <v>298</v>
      </c>
      <c r="C75" s="24" t="s">
        <v>46</v>
      </c>
      <c r="D75" s="25"/>
      <c r="E75" s="25"/>
      <c r="F75" s="25"/>
      <c r="G75" s="79"/>
      <c r="H75" s="25">
        <v>1</v>
      </c>
      <c r="I75" s="25" t="s">
        <v>47</v>
      </c>
      <c r="J75" s="25" t="s">
        <v>48</v>
      </c>
      <c r="K75" s="27" t="s">
        <v>44</v>
      </c>
      <c r="L75" s="28">
        <v>2006</v>
      </c>
      <c r="M75" s="39">
        <v>38837</v>
      </c>
      <c r="N75" s="30"/>
      <c r="O75" s="31">
        <v>5</v>
      </c>
      <c r="P75" s="31">
        <v>17</v>
      </c>
      <c r="Q75" s="32" t="s">
        <v>54</v>
      </c>
      <c r="R75" s="33" t="s">
        <v>299</v>
      </c>
      <c r="S75" s="34"/>
      <c r="T75" s="35" t="str">
        <f t="shared" si="5"/>
        <v>Au</v>
      </c>
      <c r="U75" s="34"/>
      <c r="V75" s="34"/>
      <c r="W75" s="34"/>
      <c r="X75" s="34"/>
      <c r="Y75" s="34"/>
      <c r="Z75" s="34"/>
      <c r="AA75" s="34"/>
      <c r="AB75" s="1"/>
      <c r="AC75" s="36">
        <f t="shared" si="0"/>
        <v>0</v>
      </c>
      <c r="AD75" s="36">
        <f t="shared" si="6"/>
        <v>0.12820512820512819</v>
      </c>
      <c r="AE75" s="36">
        <f t="shared" si="7"/>
        <v>1.2142857142857142</v>
      </c>
      <c r="AF75" s="36">
        <f t="shared" si="8"/>
        <v>1.3424908424908424</v>
      </c>
      <c r="AG75" s="37"/>
      <c r="AH75" s="37">
        <f>IF(A75=1,AF75,0)</f>
        <v>0</v>
      </c>
      <c r="AI75" s="37">
        <f>IF(A75=2,AF75,0)</f>
        <v>1.3424908424908424</v>
      </c>
      <c r="AJ75" s="37">
        <f>IF(A75=3,AF75,0)</f>
        <v>0</v>
      </c>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row>
    <row r="76" spans="1:781" s="1" customFormat="1" ht="63.6" customHeight="1" x14ac:dyDescent="0.3">
      <c r="A76" s="409">
        <v>2</v>
      </c>
      <c r="B76" s="41" t="s">
        <v>287</v>
      </c>
      <c r="C76" s="24" t="s">
        <v>72</v>
      </c>
      <c r="D76" s="25"/>
      <c r="E76" s="25"/>
      <c r="F76" s="25"/>
      <c r="G76" s="79"/>
      <c r="H76" s="25">
        <v>1</v>
      </c>
      <c r="I76" s="25" t="s">
        <v>47</v>
      </c>
      <c r="J76" s="25" t="s">
        <v>99</v>
      </c>
      <c r="K76" s="27" t="s">
        <v>44</v>
      </c>
      <c r="L76" s="28">
        <v>2006</v>
      </c>
      <c r="M76" s="88">
        <v>38777</v>
      </c>
      <c r="N76" s="30">
        <v>400000</v>
      </c>
      <c r="O76" s="31"/>
      <c r="P76" s="31"/>
      <c r="Q76" s="32" t="s">
        <v>300</v>
      </c>
      <c r="R76" s="89" t="s">
        <v>301</v>
      </c>
      <c r="S76" s="34" t="s">
        <v>289</v>
      </c>
      <c r="T76" s="35" t="str">
        <f t="shared" si="5"/>
        <v>Al</v>
      </c>
      <c r="U76" s="34"/>
      <c r="V76" s="34"/>
      <c r="W76" s="34"/>
      <c r="X76" s="34"/>
      <c r="Y76" s="34"/>
      <c r="Z76" s="34"/>
      <c r="AA76" s="34"/>
      <c r="AC76" s="36">
        <f t="shared" si="0"/>
        <v>0.21089782896502418</v>
      </c>
      <c r="AD76" s="36">
        <f t="shared" si="6"/>
        <v>0</v>
      </c>
      <c r="AE76" s="36">
        <f t="shared" si="7"/>
        <v>0</v>
      </c>
      <c r="AF76" s="36">
        <f t="shared" si="8"/>
        <v>0.21089782896502418</v>
      </c>
      <c r="AG76" s="37"/>
      <c r="AH76" s="37">
        <f>IF(A76=1,AF76,0)</f>
        <v>0</v>
      </c>
      <c r="AI76" s="37">
        <f>IF(A76=2,AF76,0)</f>
        <v>0.21089782896502418</v>
      </c>
      <c r="AJ76" s="37">
        <f>IF(A76=3,AF76,0)</f>
        <v>0</v>
      </c>
    </row>
    <row r="77" spans="1:781" s="1" customFormat="1" ht="15.6" x14ac:dyDescent="0.3">
      <c r="A77" s="409">
        <v>2</v>
      </c>
      <c r="B77" s="41" t="s">
        <v>302</v>
      </c>
      <c r="C77" s="24" t="s">
        <v>65</v>
      </c>
      <c r="D77" s="25" t="s">
        <v>58</v>
      </c>
      <c r="E77" s="25" t="s">
        <v>202</v>
      </c>
      <c r="F77" s="25">
        <v>43</v>
      </c>
      <c r="G77" s="79">
        <v>500000</v>
      </c>
      <c r="H77" s="25">
        <v>1</v>
      </c>
      <c r="I77" s="25" t="s">
        <v>47</v>
      </c>
      <c r="J77" s="25" t="s">
        <v>206</v>
      </c>
      <c r="K77" s="27"/>
      <c r="L77" s="28">
        <v>2005</v>
      </c>
      <c r="M77" s="39">
        <v>38498</v>
      </c>
      <c r="N77" s="30">
        <v>170000</v>
      </c>
      <c r="O77" s="31">
        <v>25</v>
      </c>
      <c r="P77" s="31"/>
      <c r="Q77" s="32" t="s">
        <v>303</v>
      </c>
      <c r="R77" s="89" t="s">
        <v>304</v>
      </c>
      <c r="S77" s="34"/>
      <c r="T77" s="35" t="str">
        <f t="shared" si="5"/>
        <v>Cu</v>
      </c>
      <c r="U77" s="34"/>
      <c r="V77" s="34"/>
      <c r="W77" s="34"/>
      <c r="X77" s="34"/>
      <c r="Y77" s="34"/>
      <c r="Z77" s="34"/>
      <c r="AA77" s="34"/>
      <c r="AC77" s="36"/>
      <c r="AD77" s="36"/>
      <c r="AE77" s="36"/>
      <c r="AF77" s="36"/>
      <c r="AG77" s="37"/>
      <c r="AH77" s="37"/>
      <c r="AI77" s="37"/>
      <c r="AJ77" s="37"/>
    </row>
    <row r="78" spans="1:781" s="1" customFormat="1" ht="15.6" x14ac:dyDescent="0.3">
      <c r="A78" s="38">
        <v>3</v>
      </c>
      <c r="B78" s="41" t="s">
        <v>305</v>
      </c>
      <c r="C78" s="24" t="s">
        <v>65</v>
      </c>
      <c r="D78" s="25"/>
      <c r="E78" s="25"/>
      <c r="F78" s="25"/>
      <c r="G78" s="79"/>
      <c r="H78" s="25"/>
      <c r="I78" s="25"/>
      <c r="J78" s="25"/>
      <c r="K78" s="27"/>
      <c r="L78" s="28">
        <v>2005</v>
      </c>
      <c r="M78" s="39">
        <v>38467</v>
      </c>
      <c r="N78" s="30">
        <v>40000</v>
      </c>
      <c r="O78" s="31">
        <v>12</v>
      </c>
      <c r="P78" s="31"/>
      <c r="Q78" s="32" t="s">
        <v>303</v>
      </c>
      <c r="R78" s="89"/>
      <c r="S78" s="34"/>
      <c r="T78" s="35" t="str">
        <f t="shared" si="5"/>
        <v>Cu</v>
      </c>
      <c r="U78" s="34"/>
      <c r="V78" s="34"/>
      <c r="W78" s="34"/>
      <c r="X78" s="34"/>
      <c r="Y78" s="34"/>
      <c r="Z78" s="34"/>
      <c r="AA78" s="34"/>
      <c r="AC78" s="36"/>
      <c r="AD78" s="36"/>
      <c r="AE78" s="36"/>
      <c r="AF78" s="36"/>
      <c r="AG78" s="37"/>
      <c r="AH78" s="37"/>
      <c r="AI78" s="37"/>
      <c r="AJ78" s="37"/>
    </row>
    <row r="79" spans="1:781" s="81" customFormat="1" ht="36" x14ac:dyDescent="0.3">
      <c r="A79" s="54">
        <v>4</v>
      </c>
      <c r="B79" s="83" t="s">
        <v>306</v>
      </c>
      <c r="C79" s="24" t="s">
        <v>127</v>
      </c>
      <c r="D79" s="85"/>
      <c r="E79" s="84"/>
      <c r="F79" s="84"/>
      <c r="G79" s="79"/>
      <c r="H79" s="25">
        <v>1</v>
      </c>
      <c r="I79" s="25" t="s">
        <v>47</v>
      </c>
      <c r="J79" s="25" t="s">
        <v>53</v>
      </c>
      <c r="K79" s="27" t="s">
        <v>44</v>
      </c>
      <c r="L79" s="28">
        <v>2005</v>
      </c>
      <c r="M79" s="39">
        <v>38456</v>
      </c>
      <c r="N79" s="86">
        <v>64350</v>
      </c>
      <c r="O79" s="85"/>
      <c r="P79" s="84"/>
      <c r="Q79" s="90" t="s">
        <v>54</v>
      </c>
      <c r="R79" s="87" t="s">
        <v>307</v>
      </c>
      <c r="S79" s="34" t="s">
        <v>270</v>
      </c>
      <c r="T79" s="35" t="str">
        <f t="shared" si="5"/>
        <v>P</v>
      </c>
      <c r="U79" s="34"/>
      <c r="V79" s="34"/>
      <c r="W79" s="34"/>
      <c r="X79" s="34"/>
      <c r="Y79" s="34"/>
      <c r="Z79" s="34"/>
      <c r="AA79" s="34"/>
      <c r="AB79" s="52"/>
      <c r="AC79" s="36">
        <f t="shared" si="0"/>
        <v>3.3928188234748267E-2</v>
      </c>
      <c r="AD79" s="36">
        <f t="shared" si="6"/>
        <v>0</v>
      </c>
      <c r="AE79" s="36">
        <f t="shared" si="7"/>
        <v>0</v>
      </c>
      <c r="AF79" s="36">
        <f t="shared" si="8"/>
        <v>3.3928188234748267E-2</v>
      </c>
      <c r="AG79" s="37"/>
      <c r="AH79" s="37">
        <f>IF(A79=1,AF79,0)</f>
        <v>0</v>
      </c>
      <c r="AI79" s="37">
        <f>IF(A79=2,AF79,0)</f>
        <v>0</v>
      </c>
      <c r="AJ79" s="37">
        <f>IF(A79=3,AF79,0)</f>
        <v>0</v>
      </c>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53"/>
      <c r="GC79" s="53"/>
      <c r="GD79" s="53"/>
      <c r="GE79" s="53"/>
      <c r="GF79" s="53"/>
      <c r="GG79" s="53"/>
      <c r="GH79" s="53"/>
      <c r="GI79" s="53"/>
      <c r="GJ79" s="53"/>
      <c r="GK79" s="53"/>
      <c r="GL79" s="53"/>
      <c r="GM79" s="53"/>
      <c r="GN79" s="53"/>
      <c r="GO79" s="53"/>
      <c r="GP79" s="53"/>
      <c r="GQ79" s="53"/>
      <c r="GR79" s="53"/>
      <c r="GS79" s="53"/>
      <c r="GT79" s="53"/>
      <c r="GU79" s="53"/>
      <c r="GV79" s="53"/>
      <c r="GW79" s="53"/>
      <c r="GX79" s="53"/>
      <c r="GY79" s="53"/>
      <c r="GZ79" s="53"/>
      <c r="HA79" s="53"/>
      <c r="HB79" s="53"/>
      <c r="HC79" s="53"/>
      <c r="HD79" s="53"/>
      <c r="HE79" s="53"/>
      <c r="HF79" s="53"/>
      <c r="HG79" s="53"/>
      <c r="HH79" s="53"/>
      <c r="HI79" s="53"/>
      <c r="HJ79" s="53"/>
      <c r="HK79" s="53"/>
      <c r="HL79" s="53"/>
      <c r="HM79" s="53"/>
      <c r="HN79" s="53"/>
      <c r="HO79" s="53"/>
      <c r="HP79" s="53"/>
      <c r="HQ79" s="53"/>
      <c r="HR79" s="53"/>
      <c r="HS79" s="53"/>
      <c r="HT79" s="53"/>
      <c r="HU79" s="53"/>
      <c r="HV79" s="53"/>
      <c r="HW79" s="53"/>
      <c r="HX79" s="53"/>
      <c r="HY79" s="53"/>
      <c r="HZ79" s="53"/>
      <c r="IA79" s="53"/>
      <c r="IB79" s="53"/>
      <c r="IC79" s="53"/>
      <c r="ID79" s="53"/>
      <c r="IE79" s="53"/>
      <c r="IF79" s="53"/>
      <c r="IG79" s="53"/>
      <c r="IH79" s="53"/>
      <c r="II79" s="53"/>
      <c r="IJ79" s="53"/>
      <c r="IK79" s="53"/>
      <c r="IL79" s="53"/>
      <c r="IM79" s="53"/>
      <c r="IN79" s="53"/>
      <c r="IO79" s="53"/>
      <c r="IP79" s="53"/>
      <c r="IQ79" s="53"/>
      <c r="IR79" s="53"/>
      <c r="IS79" s="53"/>
      <c r="IT79" s="53"/>
      <c r="IU79" s="53"/>
      <c r="IV79" s="53"/>
      <c r="IW79" s="53"/>
      <c r="IX79" s="53"/>
      <c r="IY79" s="53"/>
      <c r="IZ79" s="53"/>
      <c r="JA79" s="53"/>
      <c r="JB79" s="53"/>
      <c r="JC79" s="53"/>
      <c r="JD79" s="53"/>
      <c r="JE79" s="53"/>
      <c r="JF79" s="53"/>
      <c r="JG79" s="53"/>
      <c r="JH79" s="53"/>
      <c r="JI79" s="53"/>
      <c r="JJ79" s="53"/>
      <c r="JK79" s="53"/>
      <c r="JL79" s="53"/>
      <c r="JM79" s="53"/>
      <c r="JN79" s="53"/>
      <c r="JO79" s="53"/>
      <c r="JP79" s="53"/>
      <c r="JQ79" s="53"/>
      <c r="JR79" s="53"/>
      <c r="JS79" s="53"/>
      <c r="JT79" s="53"/>
      <c r="JU79" s="53"/>
      <c r="JV79" s="53"/>
      <c r="JW79" s="53"/>
      <c r="JX79" s="53"/>
      <c r="JY79" s="53"/>
      <c r="JZ79" s="53"/>
      <c r="KA79" s="53"/>
      <c r="KB79" s="53"/>
      <c r="KC79" s="53"/>
      <c r="KD79" s="53"/>
      <c r="KE79" s="53"/>
      <c r="KF79" s="53"/>
      <c r="KG79" s="53"/>
      <c r="KH79" s="53"/>
      <c r="KI79" s="53"/>
      <c r="KJ79" s="53"/>
      <c r="KK79" s="53"/>
      <c r="KL79" s="53"/>
      <c r="KM79" s="53"/>
      <c r="KN79" s="53"/>
      <c r="KO79" s="53"/>
      <c r="KP79" s="53"/>
      <c r="KQ79" s="53"/>
      <c r="KR79" s="53"/>
      <c r="KS79" s="53"/>
      <c r="KT79" s="53"/>
      <c r="KU79" s="53"/>
      <c r="KV79" s="53"/>
      <c r="KW79" s="53"/>
      <c r="KX79" s="53"/>
      <c r="KY79" s="53"/>
      <c r="KZ79" s="53"/>
      <c r="LA79" s="53"/>
      <c r="LB79" s="53"/>
      <c r="LC79" s="53"/>
      <c r="LD79" s="53"/>
      <c r="LE79" s="53"/>
      <c r="LF79" s="53"/>
      <c r="LG79" s="53"/>
      <c r="LH79" s="53"/>
      <c r="LI79" s="53"/>
      <c r="LJ79" s="53"/>
      <c r="LK79" s="53"/>
      <c r="LL79" s="53"/>
      <c r="LM79" s="53"/>
      <c r="LN79" s="53"/>
      <c r="LO79" s="53"/>
      <c r="LP79" s="53"/>
      <c r="LQ79" s="53"/>
      <c r="LR79" s="53"/>
      <c r="LS79" s="53"/>
      <c r="LT79" s="53"/>
      <c r="LU79" s="53"/>
      <c r="LV79" s="53"/>
      <c r="LW79" s="53"/>
      <c r="LX79" s="53"/>
      <c r="LY79" s="53"/>
      <c r="LZ79" s="53"/>
      <c r="MA79" s="53"/>
      <c r="MB79" s="53"/>
      <c r="MC79" s="53"/>
      <c r="MD79" s="53"/>
      <c r="ME79" s="53"/>
      <c r="MF79" s="53"/>
      <c r="MG79" s="53"/>
      <c r="MH79" s="53"/>
      <c r="MI79" s="53"/>
      <c r="MJ79" s="53"/>
      <c r="MK79" s="53"/>
      <c r="ML79" s="53"/>
      <c r="MM79" s="53"/>
      <c r="MN79" s="53"/>
      <c r="MO79" s="53"/>
      <c r="MP79" s="53"/>
      <c r="MQ79" s="53"/>
      <c r="MR79" s="53"/>
      <c r="MS79" s="53"/>
      <c r="MT79" s="53"/>
      <c r="MU79" s="53"/>
      <c r="MV79" s="53"/>
      <c r="MW79" s="53"/>
      <c r="MX79" s="53"/>
      <c r="MY79" s="53"/>
      <c r="MZ79" s="53"/>
      <c r="NA79" s="53"/>
      <c r="NB79" s="53"/>
      <c r="NC79" s="53"/>
      <c r="ND79" s="53"/>
      <c r="NE79" s="53"/>
      <c r="NF79" s="53"/>
      <c r="NG79" s="53"/>
      <c r="NH79" s="53"/>
      <c r="NI79" s="53"/>
      <c r="NJ79" s="53"/>
      <c r="NK79" s="53"/>
      <c r="NL79" s="53"/>
      <c r="NM79" s="53"/>
      <c r="NN79" s="53"/>
      <c r="NO79" s="53"/>
      <c r="NP79" s="53"/>
      <c r="NQ79" s="53"/>
      <c r="NR79" s="53"/>
      <c r="NS79" s="53"/>
      <c r="NT79" s="53"/>
      <c r="NU79" s="53"/>
      <c r="NV79" s="53"/>
      <c r="NW79" s="53"/>
      <c r="NX79" s="53"/>
      <c r="NY79" s="53"/>
      <c r="NZ79" s="53"/>
      <c r="OA79" s="53"/>
      <c r="OB79" s="53"/>
      <c r="OC79" s="53"/>
      <c r="OD79" s="53"/>
      <c r="OE79" s="53"/>
      <c r="OF79" s="53"/>
      <c r="OG79" s="53"/>
      <c r="OH79" s="53"/>
      <c r="OI79" s="53"/>
      <c r="OJ79" s="53"/>
      <c r="OK79" s="53"/>
      <c r="OL79" s="53"/>
      <c r="OM79" s="53"/>
      <c r="ON79" s="53"/>
      <c r="OO79" s="53"/>
      <c r="OP79" s="53"/>
      <c r="OQ79" s="53"/>
      <c r="OR79" s="53"/>
      <c r="OS79" s="53"/>
      <c r="OT79" s="53"/>
      <c r="OU79" s="53"/>
      <c r="OV79" s="53"/>
      <c r="OW79" s="53"/>
      <c r="OX79" s="53"/>
      <c r="OY79" s="53"/>
      <c r="OZ79" s="53"/>
      <c r="PA79" s="53"/>
      <c r="PB79" s="53"/>
      <c r="PC79" s="53"/>
      <c r="PD79" s="53"/>
      <c r="PE79" s="53"/>
      <c r="PF79" s="53"/>
      <c r="PG79" s="53"/>
      <c r="PH79" s="53"/>
      <c r="PI79" s="53"/>
      <c r="PJ79" s="53"/>
      <c r="PK79" s="53"/>
      <c r="PL79" s="53"/>
      <c r="PM79" s="53"/>
      <c r="PN79" s="53"/>
      <c r="PO79" s="53"/>
      <c r="PP79" s="53"/>
      <c r="PQ79" s="53"/>
      <c r="PR79" s="53"/>
      <c r="PS79" s="53"/>
      <c r="PT79" s="53"/>
      <c r="PU79" s="53"/>
      <c r="PV79" s="53"/>
      <c r="PW79" s="53"/>
      <c r="PX79" s="53"/>
      <c r="PY79" s="53"/>
      <c r="PZ79" s="53"/>
      <c r="QA79" s="53"/>
      <c r="QB79" s="53"/>
      <c r="QC79" s="53"/>
      <c r="QD79" s="53"/>
      <c r="QE79" s="53"/>
      <c r="QF79" s="53"/>
      <c r="QG79" s="53"/>
      <c r="QH79" s="53"/>
      <c r="QI79" s="53"/>
      <c r="QJ79" s="53"/>
      <c r="QK79" s="53"/>
      <c r="QL79" s="53"/>
      <c r="QM79" s="53"/>
      <c r="QN79" s="53"/>
      <c r="QO79" s="53"/>
      <c r="QP79" s="53"/>
      <c r="QQ79" s="53"/>
      <c r="QR79" s="53"/>
      <c r="QS79" s="53"/>
      <c r="QT79" s="53"/>
      <c r="QU79" s="53"/>
      <c r="QV79" s="53"/>
      <c r="QW79" s="53"/>
      <c r="QX79" s="53"/>
      <c r="QY79" s="53"/>
      <c r="QZ79" s="53"/>
      <c r="RA79" s="53"/>
      <c r="RB79" s="53"/>
      <c r="RC79" s="53"/>
      <c r="RD79" s="53"/>
      <c r="RE79" s="53"/>
      <c r="RF79" s="53"/>
      <c r="RG79" s="53"/>
      <c r="RH79" s="53"/>
      <c r="RI79" s="53"/>
      <c r="RJ79" s="53"/>
      <c r="RK79" s="53"/>
      <c r="RL79" s="53"/>
      <c r="RM79" s="53"/>
      <c r="RN79" s="53"/>
      <c r="RO79" s="53"/>
      <c r="RP79" s="53"/>
      <c r="RQ79" s="53"/>
      <c r="RR79" s="53"/>
      <c r="RS79" s="53"/>
      <c r="RT79" s="53"/>
      <c r="RU79" s="53"/>
      <c r="RV79" s="53"/>
      <c r="RW79" s="53"/>
      <c r="RX79" s="53"/>
      <c r="RY79" s="53"/>
      <c r="RZ79" s="53"/>
      <c r="SA79" s="53"/>
      <c r="SB79" s="53"/>
      <c r="SC79" s="53"/>
      <c r="SD79" s="53"/>
      <c r="SE79" s="53"/>
      <c r="SF79" s="53"/>
      <c r="SG79" s="53"/>
      <c r="SH79" s="53"/>
      <c r="SI79" s="53"/>
      <c r="SJ79" s="53"/>
      <c r="SK79" s="53"/>
      <c r="SL79" s="53"/>
      <c r="SM79" s="53"/>
      <c r="SN79" s="53"/>
      <c r="SO79" s="53"/>
      <c r="SP79" s="53"/>
      <c r="SQ79" s="53"/>
      <c r="SR79" s="53"/>
      <c r="SS79" s="53"/>
      <c r="ST79" s="53"/>
      <c r="SU79" s="53"/>
      <c r="SV79" s="53"/>
      <c r="SW79" s="53"/>
      <c r="SX79" s="53"/>
      <c r="SY79" s="53"/>
      <c r="SZ79" s="53"/>
      <c r="TA79" s="53"/>
      <c r="TB79" s="53"/>
      <c r="TC79" s="53"/>
      <c r="TD79" s="53"/>
      <c r="TE79" s="53"/>
      <c r="TF79" s="53"/>
      <c r="TG79" s="53"/>
      <c r="TH79" s="53"/>
      <c r="TI79" s="53"/>
      <c r="TJ79" s="53"/>
      <c r="TK79" s="53"/>
      <c r="TL79" s="53"/>
      <c r="TM79" s="53"/>
      <c r="TN79" s="53"/>
      <c r="TO79" s="53"/>
      <c r="TP79" s="53"/>
      <c r="TQ79" s="53"/>
      <c r="TR79" s="53"/>
      <c r="TS79" s="53"/>
      <c r="TT79" s="53"/>
      <c r="TU79" s="53"/>
      <c r="TV79" s="53"/>
      <c r="TW79" s="53"/>
      <c r="TX79" s="53"/>
      <c r="TY79" s="53"/>
      <c r="TZ79" s="53"/>
      <c r="UA79" s="53"/>
      <c r="UB79" s="53"/>
      <c r="UC79" s="53"/>
      <c r="UD79" s="53"/>
      <c r="UE79" s="53"/>
      <c r="UF79" s="53"/>
      <c r="UG79" s="53"/>
      <c r="UH79" s="53"/>
      <c r="UI79" s="53"/>
      <c r="UJ79" s="53"/>
      <c r="UK79" s="53"/>
      <c r="UL79" s="53"/>
      <c r="UM79" s="53"/>
      <c r="UN79" s="53"/>
      <c r="UO79" s="53"/>
      <c r="UP79" s="53"/>
      <c r="UQ79" s="53"/>
      <c r="UR79" s="53"/>
      <c r="US79" s="53"/>
      <c r="UT79" s="53"/>
      <c r="UU79" s="53"/>
      <c r="UV79" s="53"/>
      <c r="UW79" s="53"/>
      <c r="UX79" s="53"/>
      <c r="UY79" s="53"/>
      <c r="UZ79" s="53"/>
      <c r="VA79" s="53"/>
      <c r="VB79" s="53"/>
      <c r="VC79" s="53"/>
      <c r="VD79" s="53"/>
      <c r="VE79" s="53"/>
      <c r="VF79" s="53"/>
      <c r="VG79" s="53"/>
      <c r="VH79" s="53"/>
      <c r="VI79" s="53"/>
      <c r="VJ79" s="53"/>
      <c r="VK79" s="53"/>
      <c r="VL79" s="53"/>
      <c r="VM79" s="53"/>
      <c r="VN79" s="53"/>
      <c r="VO79" s="53"/>
      <c r="VP79" s="53"/>
      <c r="VQ79" s="53"/>
      <c r="VR79" s="53"/>
      <c r="VS79" s="53"/>
      <c r="VT79" s="53"/>
      <c r="VU79" s="53"/>
      <c r="VV79" s="53"/>
      <c r="VW79" s="53"/>
      <c r="VX79" s="53"/>
      <c r="VY79" s="53"/>
      <c r="VZ79" s="53"/>
      <c r="WA79" s="53"/>
      <c r="WB79" s="53"/>
      <c r="WC79" s="53"/>
      <c r="WD79" s="53"/>
      <c r="WE79" s="53"/>
      <c r="WF79" s="53"/>
      <c r="WG79" s="53"/>
      <c r="WH79" s="53"/>
      <c r="WI79" s="53"/>
      <c r="WJ79" s="53"/>
      <c r="WK79" s="53"/>
      <c r="WL79" s="53"/>
      <c r="WM79" s="53"/>
      <c r="WN79" s="53"/>
      <c r="WO79" s="53"/>
      <c r="WP79" s="53"/>
      <c r="WQ79" s="53"/>
      <c r="WR79" s="53"/>
      <c r="WS79" s="53"/>
      <c r="WT79" s="53"/>
      <c r="WU79" s="53"/>
      <c r="WV79" s="53"/>
      <c r="WW79" s="53"/>
      <c r="WX79" s="53"/>
      <c r="WY79" s="53"/>
      <c r="WZ79" s="53"/>
      <c r="XA79" s="53"/>
      <c r="XB79" s="53"/>
      <c r="XC79" s="53"/>
      <c r="XD79" s="53"/>
      <c r="XE79" s="53"/>
      <c r="XF79" s="53"/>
      <c r="XG79" s="53"/>
      <c r="XH79" s="53"/>
      <c r="XI79" s="53"/>
      <c r="XJ79" s="53"/>
      <c r="XK79" s="53"/>
      <c r="XL79" s="53"/>
      <c r="XM79" s="53"/>
      <c r="XN79" s="53"/>
      <c r="XO79" s="53"/>
      <c r="XP79" s="53"/>
      <c r="XQ79" s="53"/>
      <c r="XR79" s="53"/>
      <c r="XS79" s="53"/>
      <c r="XT79" s="53"/>
      <c r="XU79" s="53"/>
      <c r="XV79" s="53"/>
      <c r="XW79" s="53"/>
      <c r="XX79" s="53"/>
      <c r="XY79" s="53"/>
      <c r="XZ79" s="53"/>
      <c r="YA79" s="53"/>
      <c r="YB79" s="53"/>
      <c r="YC79" s="53"/>
      <c r="YD79" s="53"/>
      <c r="YE79" s="53"/>
      <c r="YF79" s="53"/>
      <c r="YG79" s="53"/>
      <c r="YH79" s="53"/>
      <c r="YI79" s="53"/>
      <c r="YJ79" s="53"/>
      <c r="YK79" s="53"/>
      <c r="YL79" s="53"/>
      <c r="YM79" s="53"/>
      <c r="YN79" s="53"/>
      <c r="YO79" s="53"/>
      <c r="YP79" s="53"/>
      <c r="YQ79" s="53"/>
      <c r="YR79" s="53"/>
      <c r="YS79" s="53"/>
      <c r="YT79" s="53"/>
      <c r="YU79" s="53"/>
      <c r="YV79" s="53"/>
      <c r="YW79" s="53"/>
      <c r="YX79" s="53"/>
      <c r="YY79" s="53"/>
      <c r="YZ79" s="53"/>
      <c r="ZA79" s="53"/>
      <c r="ZB79" s="53"/>
      <c r="ZC79" s="53"/>
      <c r="ZD79" s="53"/>
      <c r="ZE79" s="53"/>
      <c r="ZF79" s="53"/>
      <c r="ZG79" s="53"/>
      <c r="ZH79" s="53"/>
      <c r="ZI79" s="53"/>
      <c r="ZJ79" s="53"/>
      <c r="ZK79" s="53"/>
      <c r="ZL79" s="53"/>
      <c r="ZM79" s="53"/>
      <c r="ZN79" s="53"/>
      <c r="ZO79" s="53"/>
      <c r="ZP79" s="53"/>
      <c r="ZQ79" s="53"/>
      <c r="ZR79" s="53"/>
      <c r="ZS79" s="53"/>
      <c r="ZT79" s="53"/>
      <c r="ZU79" s="53"/>
      <c r="ZV79" s="53"/>
      <c r="ZW79" s="53"/>
      <c r="ZX79" s="53"/>
      <c r="ZY79" s="53"/>
      <c r="ZZ79" s="53"/>
      <c r="AAA79" s="53"/>
      <c r="AAB79" s="53"/>
      <c r="AAC79" s="53"/>
      <c r="AAD79" s="53"/>
      <c r="AAE79" s="53"/>
      <c r="AAF79" s="53"/>
      <c r="AAG79" s="53"/>
      <c r="AAH79" s="53"/>
      <c r="AAI79" s="53"/>
      <c r="AAJ79" s="53"/>
      <c r="AAK79" s="53"/>
      <c r="AAL79" s="53"/>
      <c r="AAM79" s="53"/>
      <c r="AAN79" s="53"/>
      <c r="AAO79" s="53"/>
      <c r="AAP79" s="53"/>
      <c r="AAQ79" s="53"/>
      <c r="AAR79" s="53"/>
      <c r="AAS79" s="53"/>
      <c r="AAT79" s="53"/>
      <c r="AAU79" s="53"/>
      <c r="AAV79" s="53"/>
      <c r="AAW79" s="53"/>
      <c r="AAX79" s="53"/>
      <c r="AAY79" s="53"/>
      <c r="AAZ79" s="53"/>
      <c r="ABA79" s="53"/>
      <c r="ABB79" s="53"/>
      <c r="ABC79" s="53"/>
      <c r="ABD79" s="53"/>
      <c r="ABE79" s="53"/>
      <c r="ABF79" s="53"/>
      <c r="ABG79" s="53"/>
      <c r="ABH79" s="53"/>
      <c r="ABI79" s="53"/>
      <c r="ABJ79" s="53"/>
      <c r="ABK79" s="53"/>
      <c r="ABL79" s="53"/>
      <c r="ABM79" s="53"/>
      <c r="ABN79" s="53"/>
      <c r="ABO79" s="53"/>
      <c r="ABP79" s="53"/>
      <c r="ABQ79" s="53"/>
      <c r="ABR79" s="53"/>
      <c r="ABS79" s="53"/>
      <c r="ABT79" s="53"/>
      <c r="ABU79" s="53"/>
      <c r="ABV79" s="53"/>
      <c r="ABW79" s="53"/>
      <c r="ABX79" s="53"/>
      <c r="ABY79" s="53"/>
      <c r="ABZ79" s="53"/>
      <c r="ACA79" s="53"/>
      <c r="ACB79" s="53"/>
      <c r="ACC79" s="53"/>
      <c r="ACD79" s="53"/>
      <c r="ACE79" s="53"/>
      <c r="ACF79" s="53"/>
      <c r="ACG79" s="53"/>
      <c r="ACH79" s="53"/>
      <c r="ACI79" s="53"/>
      <c r="ACJ79" s="53"/>
      <c r="ACK79" s="53"/>
      <c r="ACL79" s="53"/>
      <c r="ACM79" s="53"/>
      <c r="ACN79" s="53"/>
      <c r="ACO79" s="53"/>
      <c r="ACP79" s="53"/>
      <c r="ACQ79" s="53"/>
      <c r="ACR79" s="53"/>
      <c r="ACS79" s="53"/>
      <c r="ACT79" s="53"/>
      <c r="ACU79" s="53"/>
      <c r="ACV79" s="53"/>
      <c r="ACW79" s="53"/>
      <c r="ACX79" s="53"/>
      <c r="ACY79" s="53"/>
      <c r="ACZ79" s="53"/>
      <c r="ADA79" s="53"/>
    </row>
    <row r="80" spans="1:781" s="53" customFormat="1" ht="15.6" x14ac:dyDescent="0.3">
      <c r="A80" s="38">
        <v>3</v>
      </c>
      <c r="B80" s="41" t="s">
        <v>308</v>
      </c>
      <c r="C80" s="24" t="s">
        <v>309</v>
      </c>
      <c r="D80" s="25" t="s">
        <v>272</v>
      </c>
      <c r="E80" s="25" t="s">
        <v>202</v>
      </c>
      <c r="F80" s="25">
        <v>12</v>
      </c>
      <c r="G80" s="79"/>
      <c r="H80" s="25">
        <v>2</v>
      </c>
      <c r="I80" s="25" t="s">
        <v>47</v>
      </c>
      <c r="J80" s="25" t="s">
        <v>135</v>
      </c>
      <c r="K80" s="27" t="s">
        <v>44</v>
      </c>
      <c r="L80" s="28">
        <v>2004</v>
      </c>
      <c r="M80" s="39">
        <v>38321</v>
      </c>
      <c r="N80" s="30">
        <v>7000</v>
      </c>
      <c r="O80" s="31"/>
      <c r="P80" s="31"/>
      <c r="Q80" s="32" t="s">
        <v>54</v>
      </c>
      <c r="R80" s="33" t="s">
        <v>310</v>
      </c>
      <c r="S80" s="34" t="s">
        <v>311</v>
      </c>
      <c r="T80" s="35" t="str">
        <f t="shared" si="5"/>
        <v>Hg</v>
      </c>
      <c r="U80" s="34">
        <v>1.1000000000000001</v>
      </c>
      <c r="V80" s="34"/>
      <c r="W80" s="34"/>
      <c r="X80" s="34"/>
      <c r="Y80" s="34">
        <v>1940</v>
      </c>
      <c r="Z80" s="34"/>
      <c r="AA80" s="34"/>
      <c r="AB80" s="1"/>
      <c r="AC80" s="36">
        <f t="shared" ref="AC80:AC92" si="9">N80/1896653</f>
        <v>3.690712006887923E-3</v>
      </c>
      <c r="AD80" s="36">
        <f t="shared" si="6"/>
        <v>0</v>
      </c>
      <c r="AE80" s="36">
        <f t="shared" si="7"/>
        <v>0</v>
      </c>
      <c r="AF80" s="36">
        <f t="shared" si="8"/>
        <v>3.690712006887923E-3</v>
      </c>
      <c r="AG80" s="37"/>
      <c r="AH80" s="37">
        <f>IF(A80=1,AF80,0)</f>
        <v>0</v>
      </c>
      <c r="AI80" s="37">
        <f>IF(A80=2,AF80,0)</f>
        <v>0</v>
      </c>
      <c r="AJ80" s="37">
        <f>IF(A80=3,AF80,0)</f>
        <v>3.690712006887923E-3</v>
      </c>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row>
    <row r="81" spans="1:786" s="1" customFormat="1" ht="24" x14ac:dyDescent="0.3">
      <c r="A81" s="409">
        <v>2</v>
      </c>
      <c r="B81" s="41" t="s">
        <v>312</v>
      </c>
      <c r="C81" s="24" t="s">
        <v>127</v>
      </c>
      <c r="D81" s="25"/>
      <c r="E81" s="25"/>
      <c r="F81" s="25"/>
      <c r="G81" s="79"/>
      <c r="H81" s="25">
        <v>3</v>
      </c>
      <c r="I81" s="25" t="s">
        <v>99</v>
      </c>
      <c r="J81" s="25" t="s">
        <v>53</v>
      </c>
      <c r="K81" s="27" t="s">
        <v>44</v>
      </c>
      <c r="L81" s="28">
        <v>2004</v>
      </c>
      <c r="M81" s="29">
        <v>38235</v>
      </c>
      <c r="N81" s="30">
        <v>227000</v>
      </c>
      <c r="O81" s="31"/>
      <c r="P81" s="31"/>
      <c r="Q81" s="32" t="s">
        <v>54</v>
      </c>
      <c r="R81" s="33" t="s">
        <v>313</v>
      </c>
      <c r="S81" s="34" t="s">
        <v>270</v>
      </c>
      <c r="T81" s="35" t="str">
        <f t="shared" si="5"/>
        <v>P</v>
      </c>
      <c r="U81" s="34"/>
      <c r="V81" s="34"/>
      <c r="W81" s="34"/>
      <c r="X81" s="34"/>
      <c r="Y81" s="34"/>
      <c r="Z81" s="34"/>
      <c r="AA81" s="34"/>
      <c r="AC81" s="36">
        <f t="shared" si="9"/>
        <v>0.11968451793765122</v>
      </c>
      <c r="AD81" s="36">
        <f t="shared" si="6"/>
        <v>0</v>
      </c>
      <c r="AE81" s="36">
        <f t="shared" si="7"/>
        <v>0</v>
      </c>
      <c r="AF81" s="36">
        <f t="shared" si="8"/>
        <v>0.11968451793765122</v>
      </c>
      <c r="AG81" s="37"/>
      <c r="AH81" s="37">
        <f>IF(A81=1,AF81,0)</f>
        <v>0</v>
      </c>
      <c r="AI81" s="37">
        <f>IF(A81=2,AF81,0)</f>
        <v>0.11968451793765122</v>
      </c>
      <c r="AJ81" s="37">
        <f>IF(A81=3,AF81,0)</f>
        <v>0</v>
      </c>
    </row>
    <row r="82" spans="1:786" s="1" customFormat="1" ht="36" x14ac:dyDescent="0.3">
      <c r="A82" s="409">
        <v>2</v>
      </c>
      <c r="B82" s="41" t="s">
        <v>314</v>
      </c>
      <c r="C82" s="24" t="s">
        <v>184</v>
      </c>
      <c r="D82" s="25" t="s">
        <v>315</v>
      </c>
      <c r="E82" s="25"/>
      <c r="F82" s="25"/>
      <c r="G82" s="79">
        <v>20000000</v>
      </c>
      <c r="H82" s="25">
        <v>1</v>
      </c>
      <c r="I82" s="25" t="s">
        <v>47</v>
      </c>
      <c r="J82" s="25" t="s">
        <v>99</v>
      </c>
      <c r="K82" s="27" t="s">
        <v>44</v>
      </c>
      <c r="L82" s="28">
        <v>2004</v>
      </c>
      <c r="M82" s="29">
        <v>38129</v>
      </c>
      <c r="N82" s="30">
        <v>160000</v>
      </c>
      <c r="O82" s="31"/>
      <c r="P82" s="31"/>
      <c r="Q82" s="32" t="s">
        <v>54</v>
      </c>
      <c r="R82" s="33" t="s">
        <v>316</v>
      </c>
      <c r="S82" s="34" t="s">
        <v>270</v>
      </c>
      <c r="T82" s="35" t="str">
        <f t="shared" si="5"/>
        <v>Coal</v>
      </c>
      <c r="U82" s="34"/>
      <c r="V82" s="34"/>
      <c r="W82" s="34"/>
      <c r="X82" s="34"/>
      <c r="Y82" s="34"/>
      <c r="Z82" s="34"/>
      <c r="AA82" s="34"/>
      <c r="AC82" s="36">
        <f t="shared" si="9"/>
        <v>8.4359131586009675E-2</v>
      </c>
      <c r="AD82" s="36">
        <f t="shared" si="6"/>
        <v>0</v>
      </c>
      <c r="AE82" s="36">
        <f t="shared" si="7"/>
        <v>0</v>
      </c>
      <c r="AF82" s="36">
        <f t="shared" si="8"/>
        <v>8.4359131586009675E-2</v>
      </c>
      <c r="AG82" s="37"/>
      <c r="AH82" s="37">
        <f>IF(A82=1,AF82,0)</f>
        <v>0</v>
      </c>
      <c r="AI82" s="37">
        <f>IF(A82=2,AF82,0)</f>
        <v>8.4359131586009675E-2</v>
      </c>
      <c r="AJ82" s="37">
        <f>IF(A82=3,AF82,0)</f>
        <v>0</v>
      </c>
    </row>
    <row r="83" spans="1:786" s="81" customFormat="1" ht="24" x14ac:dyDescent="0.3">
      <c r="A83" s="38">
        <v>3</v>
      </c>
      <c r="B83" s="41" t="s">
        <v>317</v>
      </c>
      <c r="C83" s="24" t="s">
        <v>99</v>
      </c>
      <c r="D83" s="25"/>
      <c r="E83" s="25"/>
      <c r="F83" s="25"/>
      <c r="G83" s="79"/>
      <c r="H83" s="25">
        <v>1</v>
      </c>
      <c r="I83" s="25" t="s">
        <v>47</v>
      </c>
      <c r="J83" s="25" t="s">
        <v>99</v>
      </c>
      <c r="K83" s="27" t="s">
        <v>44</v>
      </c>
      <c r="L83" s="28">
        <v>2004</v>
      </c>
      <c r="M83" s="29">
        <v>38066</v>
      </c>
      <c r="N83" s="30">
        <v>30000</v>
      </c>
      <c r="O83" s="31"/>
      <c r="P83" s="31"/>
      <c r="Q83" s="32" t="s">
        <v>54</v>
      </c>
      <c r="R83" s="33" t="s">
        <v>318</v>
      </c>
      <c r="S83" s="34"/>
      <c r="T83" s="35" t="str">
        <f t="shared" si="5"/>
        <v>U</v>
      </c>
      <c r="U83" s="34"/>
      <c r="V83" s="34"/>
      <c r="W83" s="34"/>
      <c r="X83" s="34"/>
      <c r="Y83" s="34"/>
      <c r="Z83" s="34"/>
      <c r="AA83" s="34"/>
      <c r="AB83" s="1"/>
      <c r="AC83" s="36">
        <f t="shared" si="9"/>
        <v>1.5817337172376815E-2</v>
      </c>
      <c r="AD83" s="36">
        <f t="shared" si="6"/>
        <v>0</v>
      </c>
      <c r="AE83" s="36">
        <f t="shared" si="7"/>
        <v>0</v>
      </c>
      <c r="AF83" s="36">
        <f t="shared" si="8"/>
        <v>1.5817337172376815E-2</v>
      </c>
      <c r="AG83" s="37"/>
      <c r="AH83" s="37">
        <f>IF(A83=1,AF83,0)</f>
        <v>0</v>
      </c>
      <c r="AI83" s="37">
        <f>IF(A83=2,AF83,0)</f>
        <v>0</v>
      </c>
      <c r="AJ83" s="37">
        <f>IF(A83=3,AF83,0)</f>
        <v>1.5817337172376815E-2</v>
      </c>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row>
    <row r="84" spans="1:786" s="81" customFormat="1" ht="15.6" x14ac:dyDescent="0.3">
      <c r="A84" s="409">
        <v>2</v>
      </c>
      <c r="B84" s="41" t="s">
        <v>319</v>
      </c>
      <c r="C84" s="24" t="s">
        <v>65</v>
      </c>
      <c r="D84" s="25" t="s">
        <v>58</v>
      </c>
      <c r="E84" s="25" t="s">
        <v>81</v>
      </c>
      <c r="F84" s="25"/>
      <c r="G84" s="79"/>
      <c r="H84" s="25">
        <v>1</v>
      </c>
      <c r="I84" s="25" t="s">
        <v>47</v>
      </c>
      <c r="J84" s="25" t="s">
        <v>250</v>
      </c>
      <c r="K84" s="27" t="s">
        <v>44</v>
      </c>
      <c r="L84" s="28">
        <v>2003</v>
      </c>
      <c r="M84" s="29">
        <v>37897</v>
      </c>
      <c r="N84" s="30">
        <v>80000</v>
      </c>
      <c r="O84" s="31">
        <v>20</v>
      </c>
      <c r="P84" s="31"/>
      <c r="Q84" s="32" t="s">
        <v>320</v>
      </c>
      <c r="R84" s="33" t="s">
        <v>321</v>
      </c>
      <c r="S84" s="34"/>
      <c r="T84" s="35" t="str">
        <f t="shared" si="5"/>
        <v>Cu</v>
      </c>
      <c r="U84" s="34"/>
      <c r="V84" s="34"/>
      <c r="W84" s="34"/>
      <c r="X84" s="34"/>
      <c r="Y84" s="34"/>
      <c r="Z84" s="34"/>
      <c r="AA84" s="34"/>
      <c r="AB84" s="1"/>
      <c r="AC84" s="36">
        <f t="shared" si="9"/>
        <v>4.2179565793004838E-2</v>
      </c>
      <c r="AD84" s="36">
        <f t="shared" si="6"/>
        <v>0.51282051282051277</v>
      </c>
      <c r="AE84" s="36">
        <f t="shared" si="7"/>
        <v>0</v>
      </c>
      <c r="AF84" s="36">
        <f t="shared" si="8"/>
        <v>0.55500007861351763</v>
      </c>
      <c r="AG84" s="37"/>
      <c r="AH84" s="37">
        <f>IF(A84=1,AF84,0)</f>
        <v>0</v>
      </c>
      <c r="AI84" s="37">
        <f>IF(A84=2,AF84,0)</f>
        <v>0.55500007861351763</v>
      </c>
      <c r="AJ84" s="37">
        <f>IF(A84=3,AF84,0)</f>
        <v>0</v>
      </c>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row>
    <row r="85" spans="1:786" s="81" customFormat="1" ht="82.8" customHeight="1" x14ac:dyDescent="0.3">
      <c r="A85" s="409">
        <v>2</v>
      </c>
      <c r="B85" s="41" t="s">
        <v>322</v>
      </c>
      <c r="C85" s="24" t="s">
        <v>323</v>
      </c>
      <c r="D85" s="25"/>
      <c r="E85" s="25"/>
      <c r="F85" s="25"/>
      <c r="G85" s="79">
        <v>2000000</v>
      </c>
      <c r="H85" s="25">
        <v>1</v>
      </c>
      <c r="I85" s="25" t="s">
        <v>47</v>
      </c>
      <c r="J85" s="25" t="s">
        <v>48</v>
      </c>
      <c r="K85" s="27" t="s">
        <v>44</v>
      </c>
      <c r="L85" s="28">
        <v>2003</v>
      </c>
      <c r="M85" s="29">
        <v>37863</v>
      </c>
      <c r="N85" s="91">
        <v>100000</v>
      </c>
      <c r="O85" s="31">
        <v>12</v>
      </c>
      <c r="P85" s="31"/>
      <c r="Q85" s="32" t="s">
        <v>324</v>
      </c>
      <c r="R85" s="89" t="s">
        <v>325</v>
      </c>
      <c r="S85" s="34"/>
      <c r="T85" s="35" t="str">
        <f t="shared" si="5"/>
        <v>Pb-Zn</v>
      </c>
      <c r="U85" s="34"/>
      <c r="V85" s="34"/>
      <c r="W85" s="34"/>
      <c r="X85" s="34"/>
      <c r="Y85" s="34"/>
      <c r="Z85" s="34"/>
      <c r="AA85" s="34"/>
      <c r="AB85" s="1"/>
      <c r="AC85" s="36">
        <f t="shared" si="9"/>
        <v>5.2724457241256045E-2</v>
      </c>
      <c r="AD85" s="36">
        <f t="shared" si="6"/>
        <v>0.30769230769230771</v>
      </c>
      <c r="AE85" s="36">
        <f t="shared" si="7"/>
        <v>0</v>
      </c>
      <c r="AF85" s="36">
        <f t="shared" si="8"/>
        <v>0.36041676493356378</v>
      </c>
      <c r="AG85" s="37"/>
      <c r="AH85" s="37">
        <f>IF(A85=1,AF85,0)</f>
        <v>0</v>
      </c>
      <c r="AI85" s="37">
        <f>IF(A85=2,AF85,0)</f>
        <v>0.36041676493356378</v>
      </c>
      <c r="AJ85" s="37">
        <f>IF(A85=3,AF85,0)</f>
        <v>0</v>
      </c>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row>
    <row r="86" spans="1:786" s="81" customFormat="1" ht="28.8" x14ac:dyDescent="0.3">
      <c r="A86" s="56">
        <v>1</v>
      </c>
      <c r="B86" s="41" t="s">
        <v>287</v>
      </c>
      <c r="C86" s="24" t="s">
        <v>72</v>
      </c>
      <c r="D86" s="25"/>
      <c r="E86" s="25"/>
      <c r="F86" s="25"/>
      <c r="G86" s="79"/>
      <c r="H86" s="25">
        <v>1</v>
      </c>
      <c r="I86" s="25" t="s">
        <v>47</v>
      </c>
      <c r="J86" s="25" t="s">
        <v>99</v>
      </c>
      <c r="K86" s="27" t="s">
        <v>44</v>
      </c>
      <c r="L86" s="28">
        <v>2003</v>
      </c>
      <c r="M86" s="92">
        <v>2003</v>
      </c>
      <c r="N86" s="30">
        <v>1200000</v>
      </c>
      <c r="O86" s="31"/>
      <c r="P86" s="31"/>
      <c r="Q86" s="32" t="s">
        <v>300</v>
      </c>
      <c r="R86" s="89" t="s">
        <v>326</v>
      </c>
      <c r="S86" s="34" t="s">
        <v>289</v>
      </c>
      <c r="T86" s="35" t="str">
        <f t="shared" si="5"/>
        <v>Al</v>
      </c>
      <c r="U86" s="34"/>
      <c r="V86" s="34"/>
      <c r="W86" s="34"/>
      <c r="X86" s="34"/>
      <c r="Y86" s="34"/>
      <c r="Z86" s="34"/>
      <c r="AA86" s="34"/>
      <c r="AB86" s="1"/>
      <c r="AC86" s="36">
        <f t="shared" si="9"/>
        <v>0.63269348689507254</v>
      </c>
      <c r="AD86" s="36">
        <f t="shared" si="6"/>
        <v>0</v>
      </c>
      <c r="AE86" s="36">
        <f t="shared" si="7"/>
        <v>0</v>
      </c>
      <c r="AF86" s="36">
        <f t="shared" si="8"/>
        <v>0.63269348689507254</v>
      </c>
      <c r="AG86" s="37"/>
      <c r="AH86" s="37">
        <f>IF(A86=1,AF86,0)</f>
        <v>0.63269348689507254</v>
      </c>
      <c r="AI86" s="37">
        <f>IF(A86=2,AF86,0)</f>
        <v>0</v>
      </c>
      <c r="AJ86" s="37">
        <f>IF(A86=3,AF86,0)</f>
        <v>0</v>
      </c>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row>
    <row r="87" spans="1:786" s="81" customFormat="1" ht="15.6" x14ac:dyDescent="0.3">
      <c r="A87" s="38">
        <v>3</v>
      </c>
      <c r="B87" s="41" t="s">
        <v>327</v>
      </c>
      <c r="C87" s="24" t="s">
        <v>65</v>
      </c>
      <c r="D87" s="25" t="s">
        <v>58</v>
      </c>
      <c r="E87" s="25" t="s">
        <v>81</v>
      </c>
      <c r="F87" s="25"/>
      <c r="G87" s="79"/>
      <c r="H87" s="25">
        <v>1</v>
      </c>
      <c r="I87" s="25" t="s">
        <v>73</v>
      </c>
      <c r="J87" s="25" t="s">
        <v>53</v>
      </c>
      <c r="K87" s="27" t="s">
        <v>44</v>
      </c>
      <c r="L87" s="28">
        <v>2002</v>
      </c>
      <c r="M87" s="29">
        <v>37568</v>
      </c>
      <c r="N87" s="30">
        <v>4500</v>
      </c>
      <c r="O87" s="31"/>
      <c r="P87" s="31"/>
      <c r="Q87" s="32" t="s">
        <v>256</v>
      </c>
      <c r="R87" s="33" t="s">
        <v>328</v>
      </c>
      <c r="S87" s="34" t="s">
        <v>329</v>
      </c>
      <c r="T87" s="35" t="str">
        <f t="shared" si="5"/>
        <v>Cu</v>
      </c>
      <c r="U87" s="34">
        <v>580</v>
      </c>
      <c r="V87" s="34">
        <v>1.1000000000000001</v>
      </c>
      <c r="W87" s="34"/>
      <c r="X87" s="34">
        <v>1.1000000000000001</v>
      </c>
      <c r="Y87" s="34" t="s">
        <v>330</v>
      </c>
      <c r="Z87" s="34">
        <v>200</v>
      </c>
      <c r="AA87" s="34" t="s">
        <v>173</v>
      </c>
      <c r="AB87" s="1"/>
      <c r="AC87" s="36">
        <f t="shared" si="9"/>
        <v>2.3726005758565221E-3</v>
      </c>
      <c r="AD87" s="36">
        <f t="shared" si="6"/>
        <v>0</v>
      </c>
      <c r="AE87" s="36">
        <f t="shared" si="7"/>
        <v>0</v>
      </c>
      <c r="AF87" s="36">
        <f t="shared" si="8"/>
        <v>2.3726005758565221E-3</v>
      </c>
      <c r="AG87" s="37"/>
      <c r="AH87" s="37">
        <f>IF(A87=1,AF87,0)</f>
        <v>0</v>
      </c>
      <c r="AI87" s="37">
        <f>IF(A87=2,AF87,0)</f>
        <v>0</v>
      </c>
      <c r="AJ87" s="37">
        <f>IF(A87=3,AF87,0)</f>
        <v>2.3726005758565221E-3</v>
      </c>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row>
    <row r="88" spans="1:786" s="81" customFormat="1" ht="15.6" x14ac:dyDescent="0.3">
      <c r="A88" s="38">
        <v>3</v>
      </c>
      <c r="B88" s="41" t="s">
        <v>331</v>
      </c>
      <c r="C88" s="24" t="s">
        <v>65</v>
      </c>
      <c r="D88" s="25" t="s">
        <v>58</v>
      </c>
      <c r="E88" s="25" t="s">
        <v>81</v>
      </c>
      <c r="F88" s="25"/>
      <c r="G88" s="79"/>
      <c r="H88" s="25">
        <v>1</v>
      </c>
      <c r="I88" s="25" t="s">
        <v>73</v>
      </c>
      <c r="J88" s="25" t="s">
        <v>53</v>
      </c>
      <c r="K88" s="27" t="s">
        <v>44</v>
      </c>
      <c r="L88" s="28">
        <v>2002</v>
      </c>
      <c r="M88" s="29">
        <v>37521</v>
      </c>
      <c r="N88" s="30">
        <v>8000</v>
      </c>
      <c r="O88" s="31"/>
      <c r="P88" s="31"/>
      <c r="Q88" s="32" t="s">
        <v>256</v>
      </c>
      <c r="R88" s="33" t="s">
        <v>328</v>
      </c>
      <c r="S88" s="34" t="s">
        <v>329</v>
      </c>
      <c r="T88" s="35" t="str">
        <f t="shared" si="5"/>
        <v>Cu</v>
      </c>
      <c r="U88" s="34">
        <v>580</v>
      </c>
      <c r="V88" s="34">
        <v>1.1000000000000001</v>
      </c>
      <c r="W88" s="34"/>
      <c r="X88" s="34">
        <v>1.1000000000000001</v>
      </c>
      <c r="Y88" s="34" t="s">
        <v>330</v>
      </c>
      <c r="Z88" s="34">
        <v>200</v>
      </c>
      <c r="AA88" s="34" t="s">
        <v>173</v>
      </c>
      <c r="AB88" s="1"/>
      <c r="AC88" s="36">
        <f t="shared" si="9"/>
        <v>4.2179565793004836E-3</v>
      </c>
      <c r="AD88" s="36">
        <f t="shared" si="6"/>
        <v>0</v>
      </c>
      <c r="AE88" s="36">
        <f t="shared" si="7"/>
        <v>0</v>
      </c>
      <c r="AF88" s="36">
        <f t="shared" si="8"/>
        <v>4.2179565793004836E-3</v>
      </c>
      <c r="AG88" s="37"/>
      <c r="AH88" s="37">
        <f>IF(A88=1,AF88,0)</f>
        <v>0</v>
      </c>
      <c r="AI88" s="37">
        <f>IF(A88=2,AF88,0)</f>
        <v>0</v>
      </c>
      <c r="AJ88" s="37">
        <f>IF(A88=3,AF88,0)</f>
        <v>4.2179565793004836E-3</v>
      </c>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row>
    <row r="89" spans="1:786" s="81" customFormat="1" ht="28.8" x14ac:dyDescent="0.3">
      <c r="A89" s="56">
        <v>1</v>
      </c>
      <c r="B89" s="41" t="s">
        <v>332</v>
      </c>
      <c r="C89" s="24" t="s">
        <v>106</v>
      </c>
      <c r="D89" s="25"/>
      <c r="E89" s="25"/>
      <c r="F89" s="25"/>
      <c r="G89" s="79">
        <v>47000000</v>
      </c>
      <c r="H89" s="25">
        <v>1</v>
      </c>
      <c r="I89" s="25" t="s">
        <v>73</v>
      </c>
      <c r="J89" s="25" t="s">
        <v>53</v>
      </c>
      <c r="K89" s="27" t="s">
        <v>44</v>
      </c>
      <c r="L89" s="28">
        <v>2002</v>
      </c>
      <c r="M89" s="29">
        <v>37510</v>
      </c>
      <c r="N89" s="30">
        <v>1000000</v>
      </c>
      <c r="O89" s="31"/>
      <c r="P89" s="31"/>
      <c r="Q89" s="32" t="s">
        <v>333</v>
      </c>
      <c r="R89" s="33" t="s">
        <v>334</v>
      </c>
      <c r="S89" s="34" t="s">
        <v>172</v>
      </c>
      <c r="T89" s="35" t="str">
        <f t="shared" si="5"/>
        <v>Cu Au</v>
      </c>
      <c r="U89" s="34">
        <v>187</v>
      </c>
      <c r="V89" s="34">
        <v>0.36</v>
      </c>
      <c r="W89" s="34">
        <v>0.93</v>
      </c>
      <c r="X89" s="34">
        <v>1.105946996091747</v>
      </c>
      <c r="Y89" s="34">
        <v>1980</v>
      </c>
      <c r="Z89" s="34">
        <v>97</v>
      </c>
      <c r="AA89" s="34" t="s">
        <v>173</v>
      </c>
      <c r="AB89" s="1"/>
      <c r="AC89" s="36">
        <f t="shared" si="9"/>
        <v>0.5272445724125604</v>
      </c>
      <c r="AD89" s="36">
        <f t="shared" si="6"/>
        <v>0</v>
      </c>
      <c r="AE89" s="36">
        <f t="shared" si="7"/>
        <v>0</v>
      </c>
      <c r="AF89" s="36">
        <f t="shared" si="8"/>
        <v>0.5272445724125604</v>
      </c>
      <c r="AG89" s="37"/>
      <c r="AH89" s="37">
        <f>IF(A89=1,AF89,0)</f>
        <v>0.5272445724125604</v>
      </c>
      <c r="AI89" s="37">
        <f>IF(A89=2,AF89,0)</f>
        <v>0</v>
      </c>
      <c r="AJ89" s="37">
        <f>IF(A89=3,AF89,0)</f>
        <v>0</v>
      </c>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row>
    <row r="90" spans="1:786" s="81" customFormat="1" ht="28.8" x14ac:dyDescent="0.3">
      <c r="A90" s="38">
        <v>3</v>
      </c>
      <c r="B90" s="41" t="s">
        <v>335</v>
      </c>
      <c r="C90" s="24" t="s">
        <v>106</v>
      </c>
      <c r="D90" s="25"/>
      <c r="E90" s="25"/>
      <c r="F90" s="25"/>
      <c r="G90" s="79"/>
      <c r="H90" s="25">
        <v>1</v>
      </c>
      <c r="I90" s="25" t="s">
        <v>73</v>
      </c>
      <c r="J90" s="25" t="s">
        <v>53</v>
      </c>
      <c r="K90" s="27" t="s">
        <v>44</v>
      </c>
      <c r="L90" s="28">
        <v>2002</v>
      </c>
      <c r="M90" s="29">
        <v>37495</v>
      </c>
      <c r="N90" s="30"/>
      <c r="O90" s="31"/>
      <c r="P90" s="31"/>
      <c r="Q90" s="32" t="s">
        <v>333</v>
      </c>
      <c r="R90" s="33" t="s">
        <v>336</v>
      </c>
      <c r="S90" s="34" t="s">
        <v>172</v>
      </c>
      <c r="T90" s="35" t="str">
        <f t="shared" si="5"/>
        <v>Cu Au</v>
      </c>
      <c r="U90" s="34">
        <v>187</v>
      </c>
      <c r="V90" s="34">
        <v>0.36</v>
      </c>
      <c r="W90" s="34">
        <v>0.93</v>
      </c>
      <c r="X90" s="34">
        <v>1.105946996091747</v>
      </c>
      <c r="Y90" s="34">
        <v>1980</v>
      </c>
      <c r="Z90" s="34">
        <v>97</v>
      </c>
      <c r="AA90" s="34" t="s">
        <v>173</v>
      </c>
      <c r="AB90" s="1"/>
      <c r="AC90" s="36">
        <f t="shared" si="9"/>
        <v>0</v>
      </c>
      <c r="AD90" s="36">
        <f t="shared" si="6"/>
        <v>0</v>
      </c>
      <c r="AE90" s="36">
        <f t="shared" si="7"/>
        <v>0</v>
      </c>
      <c r="AF90" s="36">
        <f t="shared" si="8"/>
        <v>0</v>
      </c>
      <c r="AG90" s="37"/>
      <c r="AH90" s="37">
        <f>IF(A90=1,AF90,0)</f>
        <v>0</v>
      </c>
      <c r="AI90" s="37">
        <f>IF(A90=2,AF90,0)</f>
        <v>0</v>
      </c>
      <c r="AJ90" s="37">
        <f>IF(A90=3,AF90,0)</f>
        <v>0</v>
      </c>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row>
    <row r="91" spans="1:786" s="81" customFormat="1" ht="24" x14ac:dyDescent="0.3">
      <c r="A91" s="54">
        <v>4</v>
      </c>
      <c r="B91" s="41" t="s">
        <v>337</v>
      </c>
      <c r="C91" s="24" t="s">
        <v>338</v>
      </c>
      <c r="D91" s="25" t="s">
        <v>339</v>
      </c>
      <c r="E91" s="25" t="s">
        <v>44</v>
      </c>
      <c r="F91" s="93" t="s">
        <v>340</v>
      </c>
      <c r="G91" s="79">
        <v>290000</v>
      </c>
      <c r="H91" s="25">
        <v>2</v>
      </c>
      <c r="I91" s="25" t="s">
        <v>73</v>
      </c>
      <c r="J91" s="25" t="s">
        <v>341</v>
      </c>
      <c r="K91" s="27" t="s">
        <v>44</v>
      </c>
      <c r="L91" s="28">
        <v>2002</v>
      </c>
      <c r="M91" s="88">
        <v>37469</v>
      </c>
      <c r="N91" s="30"/>
      <c r="O91" s="94"/>
      <c r="P91" s="31">
        <v>0</v>
      </c>
      <c r="Q91" s="32" t="s">
        <v>342</v>
      </c>
      <c r="R91" s="33" t="s">
        <v>343</v>
      </c>
      <c r="S91" s="34" t="s">
        <v>344</v>
      </c>
      <c r="T91" s="35" t="str">
        <f t="shared" si="5"/>
        <v>Cu Pb Zn</v>
      </c>
      <c r="U91" s="34"/>
      <c r="V91" s="34"/>
      <c r="W91" s="34"/>
      <c r="X91" s="34"/>
      <c r="Y91" s="34"/>
      <c r="Z91" s="34">
        <v>1988</v>
      </c>
      <c r="AA91" s="34"/>
      <c r="AB91" s="62"/>
      <c r="AC91" s="36">
        <f t="shared" si="9"/>
        <v>0</v>
      </c>
      <c r="AD91" s="36">
        <f t="shared" si="6"/>
        <v>0</v>
      </c>
      <c r="AE91" s="36">
        <f t="shared" si="7"/>
        <v>0</v>
      </c>
      <c r="AF91" s="36">
        <f t="shared" si="8"/>
        <v>0</v>
      </c>
      <c r="AG91" s="37"/>
      <c r="AH91" s="37">
        <f>IF(A91=1,AF91,0)</f>
        <v>0</v>
      </c>
      <c r="AI91" s="37">
        <f>IF(A91=2,AF91,0)</f>
        <v>0</v>
      </c>
      <c r="AJ91" s="37">
        <f>IF(A91=3,AF91,0)</f>
        <v>0</v>
      </c>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row>
    <row r="92" spans="1:786" s="81" customFormat="1" ht="36" x14ac:dyDescent="0.3">
      <c r="A92" s="54">
        <v>4</v>
      </c>
      <c r="B92" s="41" t="s">
        <v>345</v>
      </c>
      <c r="C92" s="24" t="s">
        <v>46</v>
      </c>
      <c r="D92" s="25"/>
      <c r="E92" s="25"/>
      <c r="F92" s="25"/>
      <c r="G92" s="79"/>
      <c r="H92" s="25">
        <v>3</v>
      </c>
      <c r="I92" s="25" t="s">
        <v>99</v>
      </c>
      <c r="J92" s="25" t="s">
        <v>99</v>
      </c>
      <c r="K92" s="27" t="s">
        <v>44</v>
      </c>
      <c r="L92" s="28">
        <v>2001</v>
      </c>
      <c r="M92" s="29">
        <v>37180</v>
      </c>
      <c r="N92" s="30"/>
      <c r="O92" s="31"/>
      <c r="P92" s="31"/>
      <c r="Q92" s="32" t="s">
        <v>346</v>
      </c>
      <c r="R92" s="33" t="s">
        <v>347</v>
      </c>
      <c r="S92" s="34"/>
      <c r="T92" s="35" t="str">
        <f t="shared" si="5"/>
        <v>Au</v>
      </c>
      <c r="U92" s="34"/>
      <c r="V92" s="34"/>
      <c r="W92" s="34"/>
      <c r="X92" s="34"/>
      <c r="Y92" s="34"/>
      <c r="Z92" s="34"/>
      <c r="AA92" s="34"/>
      <c r="AB92" s="1"/>
      <c r="AC92" s="36">
        <f t="shared" si="9"/>
        <v>0</v>
      </c>
      <c r="AD92" s="36">
        <f t="shared" si="6"/>
        <v>0</v>
      </c>
      <c r="AE92" s="36">
        <f t="shared" si="7"/>
        <v>0</v>
      </c>
      <c r="AF92" s="36">
        <f t="shared" si="8"/>
        <v>0</v>
      </c>
      <c r="AG92" s="37"/>
      <c r="AH92" s="37">
        <f>IF(A92=1,AF92,0)</f>
        <v>0</v>
      </c>
      <c r="AI92" s="37">
        <f>IF(A92=2,AF92,0)</f>
        <v>0</v>
      </c>
      <c r="AJ92" s="37">
        <f>IF(A92=3,AF92,0)</f>
        <v>0</v>
      </c>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row>
    <row r="93" spans="1:786" s="81" customFormat="1" ht="24" x14ac:dyDescent="0.3">
      <c r="A93" s="54">
        <v>4</v>
      </c>
      <c r="B93" s="41" t="s">
        <v>348</v>
      </c>
      <c r="C93" s="24" t="s">
        <v>65</v>
      </c>
      <c r="D93" s="25" t="s">
        <v>201</v>
      </c>
      <c r="E93" s="25" t="s">
        <v>272</v>
      </c>
      <c r="F93" s="25">
        <v>130</v>
      </c>
      <c r="G93" s="79">
        <v>16000000</v>
      </c>
      <c r="H93" s="25">
        <v>3</v>
      </c>
      <c r="I93" s="25" t="s">
        <v>47</v>
      </c>
      <c r="J93" s="25" t="s">
        <v>250</v>
      </c>
      <c r="K93" s="27" t="s">
        <v>44</v>
      </c>
      <c r="L93" s="28">
        <v>2001</v>
      </c>
      <c r="M93" s="29">
        <v>37068</v>
      </c>
      <c r="N93" s="30" t="s">
        <v>349</v>
      </c>
      <c r="O93" s="31"/>
      <c r="P93" s="31"/>
      <c r="Q93" s="32"/>
      <c r="R93" s="33" t="s">
        <v>350</v>
      </c>
      <c r="S93" s="34"/>
      <c r="T93" s="35" t="str">
        <f t="shared" si="5"/>
        <v>Cu</v>
      </c>
      <c r="U93" s="34"/>
      <c r="V93" s="34"/>
      <c r="W93" s="34"/>
      <c r="X93" s="34"/>
      <c r="Y93" s="34"/>
      <c r="Z93" s="34"/>
      <c r="AA93" s="34"/>
      <c r="AB93" s="1"/>
      <c r="AC93" s="36"/>
      <c r="AD93" s="36"/>
      <c r="AE93" s="36"/>
      <c r="AF93" s="36"/>
      <c r="AG93" s="37"/>
      <c r="AH93" s="37"/>
      <c r="AI93" s="37"/>
      <c r="AJ93" s="37"/>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row>
    <row r="94" spans="1:786" s="81" customFormat="1" ht="31.8" customHeight="1" x14ac:dyDescent="0.3">
      <c r="A94" s="409">
        <v>2</v>
      </c>
      <c r="B94" s="41" t="s">
        <v>351</v>
      </c>
      <c r="C94" s="24" t="s">
        <v>80</v>
      </c>
      <c r="D94" s="25"/>
      <c r="E94" s="25"/>
      <c r="F94" s="25"/>
      <c r="G94" s="79"/>
      <c r="H94" s="25">
        <v>1</v>
      </c>
      <c r="I94" s="25" t="s">
        <v>47</v>
      </c>
      <c r="J94" s="25" t="s">
        <v>99</v>
      </c>
      <c r="K94" s="27" t="s">
        <v>44</v>
      </c>
      <c r="L94" s="28">
        <v>2001</v>
      </c>
      <c r="M94" s="29">
        <v>37064</v>
      </c>
      <c r="N94" s="30"/>
      <c r="O94" s="31">
        <v>8</v>
      </c>
      <c r="P94" s="31">
        <v>2</v>
      </c>
      <c r="Q94" s="32" t="s">
        <v>54</v>
      </c>
      <c r="R94" s="33" t="s">
        <v>352</v>
      </c>
      <c r="S94" s="34" t="s">
        <v>270</v>
      </c>
      <c r="T94" s="35" t="str">
        <f t="shared" si="5"/>
        <v>Fe</v>
      </c>
      <c r="U94" s="34"/>
      <c r="V94" s="34"/>
      <c r="W94" s="34"/>
      <c r="X94" s="34"/>
      <c r="Y94" s="34"/>
      <c r="Z94" s="34"/>
      <c r="AA94" s="34"/>
      <c r="AB94" s="1"/>
      <c r="AC94" s="36">
        <f t="shared" ref="AC94:AC113" si="10">N94/1896653</f>
        <v>0</v>
      </c>
      <c r="AD94" s="36">
        <f t="shared" ref="AD94:AD113" si="11">O94/39</f>
        <v>0.20512820512820512</v>
      </c>
      <c r="AE94" s="36">
        <f t="shared" ref="AE94:AE113" si="12">P94/14</f>
        <v>0.14285714285714285</v>
      </c>
      <c r="AF94" s="36">
        <f t="shared" ref="AF94:AF113" si="13">SUM(AC94:AE94)</f>
        <v>0.34798534798534797</v>
      </c>
      <c r="AG94" s="37"/>
      <c r="AH94" s="37">
        <f>IF(A94=1,AF94,0)</f>
        <v>0</v>
      </c>
      <c r="AI94" s="37">
        <f>IF(A94=2,AF94,0)</f>
        <v>0.34798534798534797</v>
      </c>
      <c r="AJ94" s="37">
        <f>IF(A94=3,AF94,0)</f>
        <v>0</v>
      </c>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row>
    <row r="95" spans="1:786" s="81" customFormat="1" ht="15.6" x14ac:dyDescent="0.3">
      <c r="A95" s="56">
        <v>1</v>
      </c>
      <c r="B95" s="41" t="s">
        <v>353</v>
      </c>
      <c r="C95" s="24" t="s">
        <v>77</v>
      </c>
      <c r="D95" s="25"/>
      <c r="E95" s="25"/>
      <c r="F95" s="25"/>
      <c r="G95" s="79"/>
      <c r="H95" s="25">
        <v>1</v>
      </c>
      <c r="I95" s="25" t="s">
        <v>47</v>
      </c>
      <c r="J95" s="25" t="s">
        <v>99</v>
      </c>
      <c r="K95" s="95"/>
      <c r="L95" s="28">
        <v>2000</v>
      </c>
      <c r="M95" s="29">
        <v>36817</v>
      </c>
      <c r="N95" s="30"/>
      <c r="O95" s="31"/>
      <c r="P95" s="31">
        <v>28</v>
      </c>
      <c r="Q95" s="32" t="s">
        <v>354</v>
      </c>
      <c r="R95" s="33" t="s">
        <v>355</v>
      </c>
      <c r="S95" s="34"/>
      <c r="T95" s="35" t="str">
        <f t="shared" si="5"/>
        <v>Tin</v>
      </c>
      <c r="U95" s="34"/>
      <c r="V95" s="34"/>
      <c r="W95" s="34"/>
      <c r="X95" s="34"/>
      <c r="Y95" s="34"/>
      <c r="Z95" s="34"/>
      <c r="AA95" s="34" t="s">
        <v>356</v>
      </c>
      <c r="AB95" s="1"/>
      <c r="AC95" s="36">
        <f t="shared" si="10"/>
        <v>0</v>
      </c>
      <c r="AD95" s="36">
        <f t="shared" si="11"/>
        <v>0</v>
      </c>
      <c r="AE95" s="36">
        <f t="shared" si="12"/>
        <v>2</v>
      </c>
      <c r="AF95" s="36">
        <f t="shared" si="13"/>
        <v>2</v>
      </c>
      <c r="AG95" s="37"/>
      <c r="AH95" s="37">
        <f>IF(A95=1,AF95,0)</f>
        <v>2</v>
      </c>
      <c r="AI95" s="37">
        <f>IF(A95=2,AF95,0)</f>
        <v>0</v>
      </c>
      <c r="AJ95" s="37">
        <f>IF(A95=3,AF95,0)</f>
        <v>0</v>
      </c>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row>
    <row r="96" spans="1:786" s="81" customFormat="1" ht="44.4" customHeight="1" x14ac:dyDescent="0.3">
      <c r="A96" s="56">
        <v>1</v>
      </c>
      <c r="B96" s="41" t="s">
        <v>357</v>
      </c>
      <c r="C96" s="24" t="s">
        <v>184</v>
      </c>
      <c r="D96" s="25"/>
      <c r="E96" s="25"/>
      <c r="F96" s="25"/>
      <c r="G96" s="79"/>
      <c r="H96" s="25">
        <v>1</v>
      </c>
      <c r="I96" s="25" t="s">
        <v>47</v>
      </c>
      <c r="J96" s="25" t="s">
        <v>108</v>
      </c>
      <c r="K96" s="95" t="s">
        <v>358</v>
      </c>
      <c r="L96" s="28">
        <v>2000</v>
      </c>
      <c r="M96" s="29">
        <v>36810</v>
      </c>
      <c r="N96" s="30">
        <v>1068500</v>
      </c>
      <c r="O96" s="31">
        <v>120</v>
      </c>
      <c r="P96" s="31"/>
      <c r="Q96" s="32" t="s">
        <v>359</v>
      </c>
      <c r="R96" s="33" t="s">
        <v>360</v>
      </c>
      <c r="S96" s="34"/>
      <c r="T96" s="35" t="str">
        <f t="shared" si="5"/>
        <v>Coal</v>
      </c>
      <c r="U96" s="34"/>
      <c r="V96" s="34"/>
      <c r="W96" s="34"/>
      <c r="X96" s="34"/>
      <c r="Y96" s="34"/>
      <c r="Z96" s="34"/>
      <c r="AA96" s="34"/>
      <c r="AB96" s="1"/>
      <c r="AC96" s="36">
        <f t="shared" si="10"/>
        <v>0.56336082562282086</v>
      </c>
      <c r="AD96" s="36">
        <f t="shared" si="11"/>
        <v>3.0769230769230771</v>
      </c>
      <c r="AE96" s="36">
        <f t="shared" si="12"/>
        <v>0</v>
      </c>
      <c r="AF96" s="36">
        <f t="shared" si="13"/>
        <v>3.6402839025458977</v>
      </c>
      <c r="AG96" s="37"/>
      <c r="AH96" s="37">
        <f>IF(A96=1,AF96,0)</f>
        <v>3.6402839025458977</v>
      </c>
      <c r="AI96" s="37">
        <f>IF(A96=2,AF96,0)</f>
        <v>0</v>
      </c>
      <c r="AJ96" s="37">
        <f>IF(A96=3,AF96,0)</f>
        <v>0</v>
      </c>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row>
    <row r="97" spans="1:781" s="96" customFormat="1" ht="36" x14ac:dyDescent="0.3">
      <c r="A97" s="56">
        <v>1</v>
      </c>
      <c r="B97" s="41" t="s">
        <v>361</v>
      </c>
      <c r="C97" s="24" t="s">
        <v>65</v>
      </c>
      <c r="D97" s="25" t="s">
        <v>201</v>
      </c>
      <c r="E97" s="25" t="s">
        <v>362</v>
      </c>
      <c r="F97" s="25">
        <v>15</v>
      </c>
      <c r="G97" s="79">
        <v>15000000</v>
      </c>
      <c r="H97" s="25">
        <v>1</v>
      </c>
      <c r="I97" s="25" t="s">
        <v>47</v>
      </c>
      <c r="J97" s="25" t="s">
        <v>135</v>
      </c>
      <c r="K97" s="95" t="s">
        <v>358</v>
      </c>
      <c r="L97" s="28">
        <v>2000</v>
      </c>
      <c r="M97" s="29">
        <v>36777</v>
      </c>
      <c r="N97" s="30">
        <v>1800000</v>
      </c>
      <c r="O97" s="31">
        <v>5.2</v>
      </c>
      <c r="P97" s="31"/>
      <c r="Q97" s="32" t="s">
        <v>363</v>
      </c>
      <c r="R97" s="33" t="s">
        <v>364</v>
      </c>
      <c r="S97" s="34" t="s">
        <v>172</v>
      </c>
      <c r="T97" s="35" t="str">
        <f t="shared" si="5"/>
        <v>Cu</v>
      </c>
      <c r="U97" s="34">
        <v>1340</v>
      </c>
      <c r="V97" s="34">
        <v>0.4</v>
      </c>
      <c r="W97" s="34">
        <v>0.2</v>
      </c>
      <c r="X97" s="34">
        <v>0.5604187088369349</v>
      </c>
      <c r="Y97" s="34">
        <v>1968</v>
      </c>
      <c r="Z97" s="34">
        <v>317</v>
      </c>
      <c r="AA97" s="34" t="s">
        <v>173</v>
      </c>
      <c r="AB97" s="1"/>
      <c r="AC97" s="36">
        <f t="shared" si="10"/>
        <v>0.94904023034260876</v>
      </c>
      <c r="AD97" s="36">
        <f t="shared" si="11"/>
        <v>0.13333333333333333</v>
      </c>
      <c r="AE97" s="36">
        <f t="shared" si="12"/>
        <v>0</v>
      </c>
      <c r="AF97" s="36">
        <f t="shared" si="13"/>
        <v>1.0823735636759422</v>
      </c>
      <c r="AG97" s="37"/>
      <c r="AH97" s="37">
        <f>IF(A97=1,AF97,0)</f>
        <v>1.0823735636759422</v>
      </c>
      <c r="AI97" s="37">
        <f>IF(A97=2,AF97,0)</f>
        <v>0</v>
      </c>
      <c r="AJ97" s="37">
        <f>IF(A97=3,AF97,0)</f>
        <v>0</v>
      </c>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row>
    <row r="98" spans="1:781" s="81" customFormat="1" ht="15.6" x14ac:dyDescent="0.3">
      <c r="A98" s="38">
        <v>3</v>
      </c>
      <c r="B98" s="41" t="s">
        <v>365</v>
      </c>
      <c r="C98" s="24" t="s">
        <v>213</v>
      </c>
      <c r="D98" s="25"/>
      <c r="E98" s="25"/>
      <c r="F98" s="25"/>
      <c r="G98" s="79"/>
      <c r="H98" s="25">
        <v>1</v>
      </c>
      <c r="I98" s="25" t="s">
        <v>47</v>
      </c>
      <c r="J98" s="25" t="s">
        <v>99</v>
      </c>
      <c r="K98" s="95" t="s">
        <v>358</v>
      </c>
      <c r="L98" s="28">
        <v>2000</v>
      </c>
      <c r="M98" s="97">
        <v>36595</v>
      </c>
      <c r="N98" s="30">
        <v>9140</v>
      </c>
      <c r="O98" s="31"/>
      <c r="P98" s="31"/>
      <c r="Q98" s="32" t="s">
        <v>54</v>
      </c>
      <c r="R98" s="33" t="s">
        <v>366</v>
      </c>
      <c r="S98" s="34"/>
      <c r="T98" s="35" t="str">
        <f t="shared" si="5"/>
        <v>Pb Zn</v>
      </c>
      <c r="U98" s="34"/>
      <c r="V98" s="34"/>
      <c r="W98" s="34"/>
      <c r="X98" s="34"/>
      <c r="Y98" s="34"/>
      <c r="Z98" s="34"/>
      <c r="AA98" s="34" t="s">
        <v>173</v>
      </c>
      <c r="AB98" s="1"/>
      <c r="AC98" s="36">
        <f t="shared" si="10"/>
        <v>4.8190153918508021E-3</v>
      </c>
      <c r="AD98" s="36">
        <f t="shared" si="11"/>
        <v>0</v>
      </c>
      <c r="AE98" s="36">
        <f t="shared" si="12"/>
        <v>0</v>
      </c>
      <c r="AF98" s="36">
        <f t="shared" si="13"/>
        <v>4.8190153918508021E-3</v>
      </c>
      <c r="AG98" s="37"/>
      <c r="AH98" s="37">
        <f>IF(A98=1,AF98,0)</f>
        <v>0</v>
      </c>
      <c r="AI98" s="37">
        <f>IF(A98=2,AF98,0)</f>
        <v>0</v>
      </c>
      <c r="AJ98" s="37">
        <f>IF(A98=3,AF98,0)</f>
        <v>4.8190153918508021E-3</v>
      </c>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row>
    <row r="99" spans="1:781" s="81" customFormat="1" ht="36" x14ac:dyDescent="0.3">
      <c r="A99" s="56">
        <v>1</v>
      </c>
      <c r="B99" s="41" t="s">
        <v>367</v>
      </c>
      <c r="C99" s="24" t="s">
        <v>46</v>
      </c>
      <c r="D99" s="25" t="s">
        <v>368</v>
      </c>
      <c r="E99" s="25" t="s">
        <v>81</v>
      </c>
      <c r="F99" s="25">
        <v>7</v>
      </c>
      <c r="G99" s="79">
        <v>800000</v>
      </c>
      <c r="H99" s="25">
        <v>1</v>
      </c>
      <c r="I99" s="25" t="s">
        <v>47</v>
      </c>
      <c r="J99" s="25" t="s">
        <v>48</v>
      </c>
      <c r="K99" s="95">
        <v>221</v>
      </c>
      <c r="L99" s="28">
        <v>2000</v>
      </c>
      <c r="M99" s="29">
        <v>36555</v>
      </c>
      <c r="N99" s="30">
        <v>100000</v>
      </c>
      <c r="O99" s="31">
        <v>100</v>
      </c>
      <c r="P99" s="31"/>
      <c r="Q99" s="32" t="s">
        <v>369</v>
      </c>
      <c r="R99" s="33" t="s">
        <v>370</v>
      </c>
      <c r="S99" s="34" t="s">
        <v>371</v>
      </c>
      <c r="T99" s="35" t="str">
        <f t="shared" si="5"/>
        <v>Au</v>
      </c>
      <c r="U99" s="34"/>
      <c r="V99" s="34"/>
      <c r="W99" s="34"/>
      <c r="X99" s="34"/>
      <c r="Y99" s="34">
        <v>1999</v>
      </c>
      <c r="Z99" s="34"/>
      <c r="AA99" s="34" t="s">
        <v>372</v>
      </c>
      <c r="AB99" s="1"/>
      <c r="AC99" s="36">
        <f t="shared" si="10"/>
        <v>5.2724457241256045E-2</v>
      </c>
      <c r="AD99" s="36">
        <f t="shared" si="11"/>
        <v>2.5641025641025643</v>
      </c>
      <c r="AE99" s="36">
        <f t="shared" si="12"/>
        <v>0</v>
      </c>
      <c r="AF99" s="36">
        <f t="shared" si="13"/>
        <v>2.6168270213438203</v>
      </c>
      <c r="AG99" s="37"/>
      <c r="AH99" s="37">
        <f>IF(A99=1,AF99,0)</f>
        <v>2.6168270213438203</v>
      </c>
      <c r="AI99" s="37">
        <f>IF(A99=2,AF99,0)</f>
        <v>0</v>
      </c>
      <c r="AJ99" s="37">
        <f>IF(A99=3,AF99,0)</f>
        <v>0</v>
      </c>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row>
    <row r="100" spans="1:781" s="81" customFormat="1" ht="15.6" x14ac:dyDescent="0.3">
      <c r="A100" s="56">
        <v>1</v>
      </c>
      <c r="B100" s="98" t="s">
        <v>373</v>
      </c>
      <c r="C100" s="99" t="s">
        <v>65</v>
      </c>
      <c r="D100" s="100"/>
      <c r="E100" s="100"/>
      <c r="F100" s="100"/>
      <c r="G100" s="45"/>
      <c r="H100" s="100">
        <v>1</v>
      </c>
      <c r="I100" s="100" t="s">
        <v>73</v>
      </c>
      <c r="J100" s="100" t="s">
        <v>48</v>
      </c>
      <c r="K100" s="101" t="s">
        <v>44</v>
      </c>
      <c r="L100" s="55">
        <v>1999</v>
      </c>
      <c r="M100" s="63">
        <v>36381</v>
      </c>
      <c r="N100" s="102">
        <v>5700000</v>
      </c>
      <c r="O100" s="103"/>
      <c r="P100" s="103"/>
      <c r="Q100" s="50" t="s">
        <v>374</v>
      </c>
      <c r="R100" s="78" t="s">
        <v>375</v>
      </c>
      <c r="S100" s="34" t="s">
        <v>172</v>
      </c>
      <c r="T100" s="35" t="str">
        <f t="shared" si="5"/>
        <v>Cu</v>
      </c>
      <c r="U100" s="34">
        <v>2000</v>
      </c>
      <c r="V100" s="34">
        <v>0.34</v>
      </c>
      <c r="W100" s="34">
        <v>0.24</v>
      </c>
      <c r="X100" s="34">
        <v>0.53250245060432189</v>
      </c>
      <c r="Y100" s="34">
        <v>1955</v>
      </c>
      <c r="Z100" s="34">
        <v>575</v>
      </c>
      <c r="AA100" s="34" t="s">
        <v>173</v>
      </c>
      <c r="AB100" s="1"/>
      <c r="AC100" s="36">
        <f t="shared" si="10"/>
        <v>3.0052940627515947</v>
      </c>
      <c r="AD100" s="36">
        <f t="shared" si="11"/>
        <v>0</v>
      </c>
      <c r="AE100" s="36">
        <f t="shared" si="12"/>
        <v>0</v>
      </c>
      <c r="AF100" s="36">
        <f t="shared" si="13"/>
        <v>3.0052940627515947</v>
      </c>
      <c r="AG100" s="37"/>
      <c r="AH100" s="37">
        <f>IF(A100=1,AF100,0)</f>
        <v>3.0052940627515947</v>
      </c>
      <c r="AI100" s="37">
        <f>IF(A100=2,AF100,0)</f>
        <v>0</v>
      </c>
      <c r="AJ100" s="37">
        <f>IF(A100=3,AF100,0)</f>
        <v>0</v>
      </c>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row>
    <row r="101" spans="1:781" s="81" customFormat="1" ht="24" x14ac:dyDescent="0.3">
      <c r="A101" s="38">
        <v>3</v>
      </c>
      <c r="B101" s="98" t="s">
        <v>376</v>
      </c>
      <c r="C101" s="99" t="s">
        <v>95</v>
      </c>
      <c r="D101" s="100" t="s">
        <v>377</v>
      </c>
      <c r="E101" s="100"/>
      <c r="F101" s="100"/>
      <c r="G101" s="45"/>
      <c r="H101" s="100">
        <v>1</v>
      </c>
      <c r="I101" s="100" t="s">
        <v>47</v>
      </c>
      <c r="J101" s="100" t="s">
        <v>206</v>
      </c>
      <c r="K101" s="101" t="s">
        <v>44</v>
      </c>
      <c r="L101" s="55">
        <v>1999</v>
      </c>
      <c r="M101" s="63">
        <v>36316</v>
      </c>
      <c r="N101" s="102">
        <v>10000</v>
      </c>
      <c r="O101" s="103"/>
      <c r="P101" s="103"/>
      <c r="Q101" s="50" t="s">
        <v>378</v>
      </c>
      <c r="R101" s="78" t="s">
        <v>379</v>
      </c>
      <c r="S101" s="34"/>
      <c r="T101" s="35" t="str">
        <f t="shared" si="5"/>
        <v>Au Ag</v>
      </c>
      <c r="U101" s="34"/>
      <c r="V101" s="34"/>
      <c r="W101" s="34"/>
      <c r="X101" s="34"/>
      <c r="Y101" s="34"/>
      <c r="Z101" s="34"/>
      <c r="AA101" s="34"/>
      <c r="AB101" s="1"/>
      <c r="AC101" s="36">
        <f t="shared" si="10"/>
        <v>5.2724457241256047E-3</v>
      </c>
      <c r="AD101" s="36">
        <f t="shared" si="11"/>
        <v>0</v>
      </c>
      <c r="AE101" s="36">
        <f t="shared" si="12"/>
        <v>0</v>
      </c>
      <c r="AF101" s="36">
        <f t="shared" si="13"/>
        <v>5.2724457241256047E-3</v>
      </c>
      <c r="AG101" s="37"/>
      <c r="AH101" s="37">
        <f>IF(A101=1,AF101,0)</f>
        <v>0</v>
      </c>
      <c r="AI101" s="37">
        <f>IF(A101=2,AF101,0)</f>
        <v>0</v>
      </c>
      <c r="AJ101" s="37">
        <f>IF(A101=3,AF101,0)</f>
        <v>5.2724457241256047E-3</v>
      </c>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row>
    <row r="102" spans="1:781" s="81" customFormat="1" ht="15.6" x14ac:dyDescent="0.3">
      <c r="A102" s="409">
        <v>2</v>
      </c>
      <c r="B102" s="98" t="s">
        <v>380</v>
      </c>
      <c r="C102" s="100" t="s">
        <v>46</v>
      </c>
      <c r="D102" s="100"/>
      <c r="E102" s="100"/>
      <c r="F102" s="100"/>
      <c r="G102" s="45"/>
      <c r="H102" s="100">
        <v>3</v>
      </c>
      <c r="I102" s="100" t="s">
        <v>99</v>
      </c>
      <c r="J102" s="100" t="s">
        <v>99</v>
      </c>
      <c r="K102" s="101" t="s">
        <v>358</v>
      </c>
      <c r="L102" s="55">
        <v>1999</v>
      </c>
      <c r="M102" s="63">
        <v>36276</v>
      </c>
      <c r="N102" s="102">
        <v>400000</v>
      </c>
      <c r="O102" s="103">
        <v>12</v>
      </c>
      <c r="P102" s="103">
        <v>4</v>
      </c>
      <c r="Q102" s="50" t="s">
        <v>381</v>
      </c>
      <c r="R102" s="78" t="s">
        <v>382</v>
      </c>
      <c r="S102" s="34" t="s">
        <v>383</v>
      </c>
      <c r="T102" s="35" t="str">
        <f t="shared" si="5"/>
        <v>Au</v>
      </c>
      <c r="U102" s="34"/>
      <c r="V102" s="34"/>
      <c r="W102" s="34"/>
      <c r="X102" s="34"/>
      <c r="Y102" s="34"/>
      <c r="Z102" s="34"/>
      <c r="AA102" s="34"/>
      <c r="AB102" s="1"/>
      <c r="AC102" s="36">
        <f t="shared" si="10"/>
        <v>0.21089782896502418</v>
      </c>
      <c r="AD102" s="36">
        <f t="shared" si="11"/>
        <v>0.30769230769230771</v>
      </c>
      <c r="AE102" s="36">
        <f t="shared" si="12"/>
        <v>0.2857142857142857</v>
      </c>
      <c r="AF102" s="36">
        <f t="shared" si="13"/>
        <v>0.80430442237161759</v>
      </c>
      <c r="AG102" s="37"/>
      <c r="AH102" s="37">
        <f>IF(A102=1,AF102,0)</f>
        <v>0</v>
      </c>
      <c r="AI102" s="37">
        <f>IF(A102=2,AF102,0)</f>
        <v>0.80430442237161759</v>
      </c>
      <c r="AJ102" s="37">
        <f>IF(A102=3,AF102,0)</f>
        <v>0</v>
      </c>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row>
    <row r="103" spans="1:781" s="81" customFormat="1" ht="33" customHeight="1" x14ac:dyDescent="0.3">
      <c r="A103" s="38">
        <v>3</v>
      </c>
      <c r="B103" s="98" t="s">
        <v>384</v>
      </c>
      <c r="C103" s="99" t="s">
        <v>127</v>
      </c>
      <c r="D103" s="100"/>
      <c r="E103" s="100"/>
      <c r="F103" s="100"/>
      <c r="G103" s="45"/>
      <c r="H103" s="100">
        <v>1</v>
      </c>
      <c r="I103" s="100" t="s">
        <v>47</v>
      </c>
      <c r="J103" s="100" t="s">
        <v>53</v>
      </c>
      <c r="K103" s="101" t="s">
        <v>358</v>
      </c>
      <c r="L103" s="55">
        <v>1998</v>
      </c>
      <c r="M103" s="63">
        <v>36160</v>
      </c>
      <c r="N103" s="102">
        <v>50000</v>
      </c>
      <c r="O103" s="103"/>
      <c r="P103" s="103"/>
      <c r="Q103" s="50" t="s">
        <v>359</v>
      </c>
      <c r="R103" s="78" t="s">
        <v>385</v>
      </c>
      <c r="S103" s="34" t="s">
        <v>270</v>
      </c>
      <c r="T103" s="35" t="str">
        <f t="shared" si="5"/>
        <v>P</v>
      </c>
      <c r="U103" s="34"/>
      <c r="V103" s="34"/>
      <c r="W103" s="34"/>
      <c r="X103" s="34"/>
      <c r="Y103" s="34"/>
      <c r="Z103" s="34"/>
      <c r="AA103" s="34"/>
      <c r="AB103" s="1"/>
      <c r="AC103" s="36">
        <f t="shared" si="10"/>
        <v>2.6362228620628023E-2</v>
      </c>
      <c r="AD103" s="36">
        <f t="shared" si="11"/>
        <v>0</v>
      </c>
      <c r="AE103" s="36">
        <f t="shared" si="12"/>
        <v>0</v>
      </c>
      <c r="AF103" s="36">
        <f t="shared" si="13"/>
        <v>2.6362228620628023E-2</v>
      </c>
      <c r="AG103" s="37"/>
      <c r="AH103" s="37">
        <f>IF(A103=1,AF103,0)</f>
        <v>0</v>
      </c>
      <c r="AI103" s="37">
        <f>IF(A103=2,AF103,0)</f>
        <v>0</v>
      </c>
      <c r="AJ103" s="37">
        <f>IF(A103=3,AF103,0)</f>
        <v>2.6362228620628023E-2</v>
      </c>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row>
    <row r="104" spans="1:781" s="1" customFormat="1" ht="15.6" x14ac:dyDescent="0.3">
      <c r="A104" s="38">
        <v>3</v>
      </c>
      <c r="B104" s="98" t="s">
        <v>386</v>
      </c>
      <c r="C104" s="99" t="s">
        <v>46</v>
      </c>
      <c r="D104" s="100"/>
      <c r="E104" s="100"/>
      <c r="F104" s="100"/>
      <c r="G104" s="45"/>
      <c r="H104" s="100">
        <v>1</v>
      </c>
      <c r="I104" s="100" t="s">
        <v>47</v>
      </c>
      <c r="J104" s="100" t="s">
        <v>53</v>
      </c>
      <c r="K104" s="101" t="s">
        <v>44</v>
      </c>
      <c r="L104" s="55">
        <v>1998</v>
      </c>
      <c r="M104" s="63">
        <v>35973</v>
      </c>
      <c r="N104" s="102"/>
      <c r="O104" s="103"/>
      <c r="P104" s="103"/>
      <c r="Q104" s="50" t="s">
        <v>374</v>
      </c>
      <c r="R104" s="78" t="s">
        <v>387</v>
      </c>
      <c r="S104" s="34"/>
      <c r="T104" s="35" t="str">
        <f t="shared" si="5"/>
        <v>Au</v>
      </c>
      <c r="U104" s="34"/>
      <c r="V104" s="34"/>
      <c r="W104" s="34"/>
      <c r="X104" s="34"/>
      <c r="Y104" s="34"/>
      <c r="Z104" s="34"/>
      <c r="AA104" s="34"/>
      <c r="AC104" s="36">
        <f t="shared" si="10"/>
        <v>0</v>
      </c>
      <c r="AD104" s="36">
        <f t="shared" si="11"/>
        <v>0</v>
      </c>
      <c r="AE104" s="36">
        <f t="shared" si="12"/>
        <v>0</v>
      </c>
      <c r="AF104" s="36">
        <f t="shared" si="13"/>
        <v>0</v>
      </c>
      <c r="AG104" s="37"/>
      <c r="AH104" s="37">
        <f>IF(A104=1,AF104,0)</f>
        <v>0</v>
      </c>
      <c r="AI104" s="37">
        <f>IF(A104=2,AF104,0)</f>
        <v>0</v>
      </c>
      <c r="AJ104" s="37">
        <f>IF(A104=3,AF104,0)</f>
        <v>0</v>
      </c>
    </row>
    <row r="105" spans="1:781" s="1" customFormat="1" ht="24" x14ac:dyDescent="0.3">
      <c r="A105" s="56">
        <v>1</v>
      </c>
      <c r="B105" s="98" t="s">
        <v>388</v>
      </c>
      <c r="C105" s="99" t="s">
        <v>213</v>
      </c>
      <c r="D105" s="100" t="s">
        <v>201</v>
      </c>
      <c r="E105" s="100" t="s">
        <v>272</v>
      </c>
      <c r="F105" s="100">
        <v>27</v>
      </c>
      <c r="G105" s="45">
        <v>15000000</v>
      </c>
      <c r="H105" s="100">
        <v>1</v>
      </c>
      <c r="I105" s="100" t="s">
        <v>47</v>
      </c>
      <c r="J105" s="100" t="s">
        <v>108</v>
      </c>
      <c r="K105" s="101">
        <v>209</v>
      </c>
      <c r="L105" s="55">
        <v>1998</v>
      </c>
      <c r="M105" s="63">
        <v>35910</v>
      </c>
      <c r="N105" s="102">
        <v>6800000</v>
      </c>
      <c r="O105" s="103">
        <v>41</v>
      </c>
      <c r="P105" s="103"/>
      <c r="Q105" s="50" t="s">
        <v>369</v>
      </c>
      <c r="R105" s="78" t="s">
        <v>389</v>
      </c>
      <c r="S105" s="34" t="s">
        <v>344</v>
      </c>
      <c r="T105" s="35" t="str">
        <f t="shared" ref="T105:T113" si="14">C105</f>
        <v>Pb Zn</v>
      </c>
      <c r="U105" s="34">
        <v>161</v>
      </c>
      <c r="V105" s="34">
        <v>0.44</v>
      </c>
      <c r="W105" s="34"/>
      <c r="X105" s="34">
        <v>2.5392712696151634</v>
      </c>
      <c r="Y105" s="34">
        <v>1979</v>
      </c>
      <c r="Z105" s="34"/>
      <c r="AA105" s="34" t="s">
        <v>390</v>
      </c>
      <c r="AC105" s="36">
        <f t="shared" si="10"/>
        <v>3.5852630924054112</v>
      </c>
      <c r="AD105" s="36">
        <f t="shared" si="11"/>
        <v>1.0512820512820513</v>
      </c>
      <c r="AE105" s="36">
        <f t="shared" si="12"/>
        <v>0</v>
      </c>
      <c r="AF105" s="36">
        <f t="shared" si="13"/>
        <v>4.6365451436874627</v>
      </c>
      <c r="AG105" s="37"/>
      <c r="AH105" s="37">
        <f>IF(A105=1,AF105,0)</f>
        <v>4.6365451436874627</v>
      </c>
      <c r="AI105" s="37">
        <f>IF(A105=2,AF105,0)</f>
        <v>0</v>
      </c>
      <c r="AJ105" s="37">
        <f>IF(A105=3,AF105,0)</f>
        <v>0</v>
      </c>
    </row>
    <row r="106" spans="1:781" s="1" customFormat="1" ht="36" x14ac:dyDescent="0.3">
      <c r="A106" s="409">
        <v>2</v>
      </c>
      <c r="B106" s="98" t="s">
        <v>391</v>
      </c>
      <c r="C106" s="99" t="s">
        <v>127</v>
      </c>
      <c r="D106" s="100"/>
      <c r="E106" s="100"/>
      <c r="F106" s="100"/>
      <c r="G106" s="45"/>
      <c r="H106" s="100">
        <v>2</v>
      </c>
      <c r="I106" s="100" t="s">
        <v>47</v>
      </c>
      <c r="J106" s="100" t="s">
        <v>206</v>
      </c>
      <c r="K106" s="101" t="s">
        <v>44</v>
      </c>
      <c r="L106" s="55">
        <v>1997</v>
      </c>
      <c r="M106" s="63">
        <v>35771</v>
      </c>
      <c r="N106" s="102">
        <v>200000</v>
      </c>
      <c r="O106" s="103"/>
      <c r="P106" s="103"/>
      <c r="Q106" s="50" t="s">
        <v>392</v>
      </c>
      <c r="R106" s="78" t="s">
        <v>393</v>
      </c>
      <c r="S106" s="104" t="s">
        <v>270</v>
      </c>
      <c r="T106" s="35" t="str">
        <f t="shared" si="14"/>
        <v>P</v>
      </c>
      <c r="U106" s="104"/>
      <c r="V106" s="104"/>
      <c r="W106" s="104"/>
      <c r="X106" s="104"/>
      <c r="Y106" s="104"/>
      <c r="Z106" s="104"/>
      <c r="AA106" s="104"/>
      <c r="AB106" s="105"/>
      <c r="AC106" s="36">
        <f t="shared" si="10"/>
        <v>0.10544891448251209</v>
      </c>
      <c r="AD106" s="36">
        <f t="shared" si="11"/>
        <v>0</v>
      </c>
      <c r="AE106" s="36">
        <f t="shared" si="12"/>
        <v>0</v>
      </c>
      <c r="AF106" s="36">
        <f t="shared" si="13"/>
        <v>0.10544891448251209</v>
      </c>
      <c r="AG106" s="37"/>
      <c r="AH106" s="37">
        <f>IF(A106=1,AF106,0)</f>
        <v>0</v>
      </c>
      <c r="AI106" s="37">
        <f>IF(A106=2,AF106,0)</f>
        <v>0.10544891448251209</v>
      </c>
      <c r="AJ106" s="37">
        <f>IF(A106=3,AF106,0)</f>
        <v>0</v>
      </c>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c r="HQ106" s="106"/>
      <c r="HR106" s="106"/>
      <c r="HS106" s="106"/>
      <c r="HT106" s="106"/>
      <c r="HU106" s="106"/>
      <c r="HV106" s="106"/>
      <c r="HW106" s="106"/>
      <c r="HX106" s="106"/>
      <c r="HY106" s="106"/>
      <c r="HZ106" s="106"/>
      <c r="IA106" s="106"/>
      <c r="IB106" s="106"/>
      <c r="IC106" s="106"/>
      <c r="ID106" s="106"/>
      <c r="IE106" s="106"/>
      <c r="IF106" s="106"/>
      <c r="IG106" s="106"/>
      <c r="IH106" s="106"/>
      <c r="II106" s="106"/>
      <c r="IJ106" s="106"/>
      <c r="IK106" s="106"/>
      <c r="IL106" s="106"/>
      <c r="IM106" s="106"/>
      <c r="IN106" s="106"/>
      <c r="IO106" s="106"/>
      <c r="IP106" s="106"/>
      <c r="IQ106" s="106"/>
      <c r="IR106" s="106"/>
      <c r="IS106" s="106"/>
      <c r="IT106" s="106"/>
      <c r="IU106" s="106"/>
      <c r="IV106" s="106"/>
      <c r="IW106" s="106"/>
      <c r="IX106" s="106"/>
      <c r="IY106" s="106"/>
      <c r="IZ106" s="106"/>
      <c r="JA106" s="106"/>
      <c r="JB106" s="106"/>
      <c r="JC106" s="106"/>
      <c r="JD106" s="106"/>
      <c r="JE106" s="106"/>
      <c r="JF106" s="106"/>
      <c r="JG106" s="106"/>
      <c r="JH106" s="106"/>
      <c r="JI106" s="106"/>
      <c r="JJ106" s="106"/>
      <c r="JK106" s="106"/>
      <c r="JL106" s="106"/>
      <c r="JM106" s="106"/>
      <c r="JN106" s="106"/>
      <c r="JO106" s="106"/>
      <c r="JP106" s="106"/>
      <c r="JQ106" s="106"/>
      <c r="JR106" s="106"/>
      <c r="JS106" s="106"/>
      <c r="JT106" s="106"/>
      <c r="JU106" s="106"/>
      <c r="JV106" s="106"/>
      <c r="JW106" s="106"/>
      <c r="JX106" s="106"/>
      <c r="JY106" s="106"/>
      <c r="JZ106" s="106"/>
      <c r="KA106" s="106"/>
      <c r="KB106" s="106"/>
      <c r="KC106" s="106"/>
      <c r="KD106" s="106"/>
      <c r="KE106" s="106"/>
      <c r="KF106" s="106"/>
      <c r="KG106" s="106"/>
      <c r="KH106" s="106"/>
      <c r="KI106" s="106"/>
      <c r="KJ106" s="106"/>
      <c r="KK106" s="106"/>
      <c r="KL106" s="106"/>
      <c r="KM106" s="106"/>
      <c r="KN106" s="106"/>
      <c r="KO106" s="106"/>
      <c r="KP106" s="106"/>
      <c r="KQ106" s="106"/>
      <c r="KR106" s="106"/>
      <c r="KS106" s="106"/>
      <c r="KT106" s="106"/>
      <c r="KU106" s="106"/>
      <c r="KV106" s="106"/>
      <c r="KW106" s="106"/>
      <c r="KX106" s="106"/>
      <c r="KY106" s="106"/>
      <c r="KZ106" s="106"/>
      <c r="LA106" s="106"/>
      <c r="LB106" s="106"/>
      <c r="LC106" s="106"/>
      <c r="LD106" s="106"/>
      <c r="LE106" s="106"/>
      <c r="LF106" s="106"/>
      <c r="LG106" s="106"/>
      <c r="LH106" s="106"/>
      <c r="LI106" s="106"/>
      <c r="LJ106" s="106"/>
      <c r="LK106" s="106"/>
      <c r="LL106" s="106"/>
      <c r="LM106" s="106"/>
      <c r="LN106" s="106"/>
      <c r="LO106" s="106"/>
      <c r="LP106" s="106"/>
      <c r="LQ106" s="106"/>
      <c r="LR106" s="106"/>
      <c r="LS106" s="106"/>
      <c r="LT106" s="106"/>
      <c r="LU106" s="106"/>
      <c r="LV106" s="106"/>
      <c r="LW106" s="106"/>
      <c r="LX106" s="106"/>
      <c r="LY106" s="106"/>
      <c r="LZ106" s="106"/>
      <c r="MA106" s="106"/>
      <c r="MB106" s="106"/>
      <c r="MC106" s="106"/>
      <c r="MD106" s="106"/>
      <c r="ME106" s="106"/>
      <c r="MF106" s="106"/>
      <c r="MG106" s="106"/>
      <c r="MH106" s="106"/>
      <c r="MI106" s="106"/>
      <c r="MJ106" s="106"/>
      <c r="MK106" s="106"/>
      <c r="ML106" s="106"/>
      <c r="MM106" s="106"/>
      <c r="MN106" s="106"/>
      <c r="MO106" s="106"/>
      <c r="MP106" s="106"/>
      <c r="MQ106" s="106"/>
      <c r="MR106" s="106"/>
      <c r="MS106" s="106"/>
      <c r="MT106" s="106"/>
      <c r="MU106" s="106"/>
      <c r="MV106" s="106"/>
      <c r="MW106" s="106"/>
      <c r="MX106" s="106"/>
      <c r="MY106" s="106"/>
      <c r="MZ106" s="106"/>
      <c r="NA106" s="106"/>
      <c r="NB106" s="106"/>
      <c r="NC106" s="106"/>
      <c r="ND106" s="106"/>
      <c r="NE106" s="106"/>
      <c r="NF106" s="106"/>
      <c r="NG106" s="106"/>
      <c r="NH106" s="106"/>
      <c r="NI106" s="106"/>
      <c r="NJ106" s="106"/>
      <c r="NK106" s="106"/>
      <c r="NL106" s="106"/>
      <c r="NM106" s="106"/>
      <c r="NN106" s="106"/>
      <c r="NO106" s="106"/>
      <c r="NP106" s="106"/>
      <c r="NQ106" s="106"/>
      <c r="NR106" s="106"/>
      <c r="NS106" s="106"/>
      <c r="NT106" s="106"/>
      <c r="NU106" s="106"/>
      <c r="NV106" s="106"/>
      <c r="NW106" s="106"/>
      <c r="NX106" s="106"/>
      <c r="NY106" s="106"/>
      <c r="NZ106" s="106"/>
      <c r="OA106" s="106"/>
      <c r="OB106" s="106"/>
      <c r="OC106" s="106"/>
      <c r="OD106" s="106"/>
      <c r="OE106" s="106"/>
      <c r="OF106" s="106"/>
      <c r="OG106" s="106"/>
      <c r="OH106" s="106"/>
      <c r="OI106" s="106"/>
      <c r="OJ106" s="106"/>
      <c r="OK106" s="106"/>
      <c r="OL106" s="106"/>
      <c r="OM106" s="106"/>
      <c r="ON106" s="106"/>
      <c r="OO106" s="106"/>
      <c r="OP106" s="106"/>
      <c r="OQ106" s="106"/>
      <c r="OR106" s="106"/>
      <c r="OS106" s="106"/>
      <c r="OT106" s="106"/>
      <c r="OU106" s="106"/>
      <c r="OV106" s="106"/>
      <c r="OW106" s="106"/>
      <c r="OX106" s="106"/>
      <c r="OY106" s="106"/>
      <c r="OZ106" s="106"/>
      <c r="PA106" s="106"/>
      <c r="PB106" s="106"/>
      <c r="PC106" s="106"/>
      <c r="PD106" s="106"/>
      <c r="PE106" s="106"/>
      <c r="PF106" s="106"/>
      <c r="PG106" s="106"/>
      <c r="PH106" s="106"/>
      <c r="PI106" s="106"/>
      <c r="PJ106" s="106"/>
      <c r="PK106" s="106"/>
      <c r="PL106" s="106"/>
      <c r="PM106" s="106"/>
      <c r="PN106" s="106"/>
      <c r="PO106" s="106"/>
      <c r="PP106" s="106"/>
      <c r="PQ106" s="106"/>
      <c r="PR106" s="106"/>
      <c r="PS106" s="106"/>
      <c r="PT106" s="106"/>
      <c r="PU106" s="106"/>
      <c r="PV106" s="106"/>
      <c r="PW106" s="106"/>
      <c r="PX106" s="106"/>
      <c r="PY106" s="106"/>
      <c r="PZ106" s="106"/>
      <c r="QA106" s="106"/>
      <c r="QB106" s="106"/>
      <c r="QC106" s="106"/>
      <c r="QD106" s="106"/>
      <c r="QE106" s="106"/>
      <c r="QF106" s="106"/>
      <c r="QG106" s="106"/>
      <c r="QH106" s="106"/>
      <c r="QI106" s="106"/>
      <c r="QJ106" s="106"/>
      <c r="QK106" s="106"/>
      <c r="QL106" s="106"/>
      <c r="QM106" s="106"/>
      <c r="QN106" s="106"/>
      <c r="QO106" s="106"/>
      <c r="QP106" s="106"/>
      <c r="QQ106" s="106"/>
      <c r="QR106" s="106"/>
      <c r="QS106" s="106"/>
      <c r="QT106" s="106"/>
      <c r="QU106" s="106"/>
      <c r="QV106" s="106"/>
      <c r="QW106" s="106"/>
      <c r="QX106" s="106"/>
      <c r="QY106" s="106"/>
      <c r="QZ106" s="106"/>
      <c r="RA106" s="106"/>
      <c r="RB106" s="106"/>
      <c r="RC106" s="106"/>
      <c r="RD106" s="106"/>
      <c r="RE106" s="106"/>
      <c r="RF106" s="106"/>
      <c r="RG106" s="106"/>
      <c r="RH106" s="106"/>
      <c r="RI106" s="106"/>
      <c r="RJ106" s="106"/>
      <c r="RK106" s="106"/>
      <c r="RL106" s="106"/>
      <c r="RM106" s="106"/>
      <c r="RN106" s="106"/>
      <c r="RO106" s="106"/>
      <c r="RP106" s="106"/>
      <c r="RQ106" s="106"/>
      <c r="RR106" s="106"/>
      <c r="RS106" s="106"/>
      <c r="RT106" s="106"/>
      <c r="RU106" s="106"/>
      <c r="RV106" s="106"/>
      <c r="RW106" s="106"/>
      <c r="RX106" s="106"/>
      <c r="RY106" s="106"/>
      <c r="RZ106" s="106"/>
      <c r="SA106" s="106"/>
      <c r="SB106" s="106"/>
      <c r="SC106" s="106"/>
      <c r="SD106" s="106"/>
      <c r="SE106" s="106"/>
      <c r="SF106" s="106"/>
      <c r="SG106" s="106"/>
      <c r="SH106" s="106"/>
      <c r="SI106" s="106"/>
      <c r="SJ106" s="106"/>
      <c r="SK106" s="106"/>
      <c r="SL106" s="106"/>
      <c r="SM106" s="106"/>
      <c r="SN106" s="106"/>
      <c r="SO106" s="106"/>
      <c r="SP106" s="106"/>
      <c r="SQ106" s="106"/>
      <c r="SR106" s="106"/>
      <c r="SS106" s="106"/>
      <c r="ST106" s="106"/>
      <c r="SU106" s="106"/>
      <c r="SV106" s="106"/>
      <c r="SW106" s="106"/>
      <c r="SX106" s="106"/>
      <c r="SY106" s="106"/>
      <c r="SZ106" s="106"/>
      <c r="TA106" s="106"/>
      <c r="TB106" s="106"/>
      <c r="TC106" s="106"/>
      <c r="TD106" s="106"/>
      <c r="TE106" s="106"/>
      <c r="TF106" s="106"/>
      <c r="TG106" s="106"/>
      <c r="TH106" s="106"/>
      <c r="TI106" s="106"/>
      <c r="TJ106" s="106"/>
      <c r="TK106" s="106"/>
      <c r="TL106" s="106"/>
      <c r="TM106" s="106"/>
      <c r="TN106" s="106"/>
      <c r="TO106" s="106"/>
      <c r="TP106" s="106"/>
      <c r="TQ106" s="106"/>
      <c r="TR106" s="106"/>
      <c r="TS106" s="106"/>
      <c r="TT106" s="106"/>
      <c r="TU106" s="106"/>
      <c r="TV106" s="106"/>
      <c r="TW106" s="106"/>
      <c r="TX106" s="106"/>
      <c r="TY106" s="106"/>
      <c r="TZ106" s="106"/>
      <c r="UA106" s="106"/>
      <c r="UB106" s="106"/>
      <c r="UC106" s="106"/>
      <c r="UD106" s="106"/>
      <c r="UE106" s="106"/>
      <c r="UF106" s="106"/>
      <c r="UG106" s="106"/>
      <c r="UH106" s="106"/>
      <c r="UI106" s="106"/>
      <c r="UJ106" s="106"/>
      <c r="UK106" s="106"/>
      <c r="UL106" s="106"/>
      <c r="UM106" s="106"/>
      <c r="UN106" s="106"/>
      <c r="UO106" s="106"/>
      <c r="UP106" s="106"/>
      <c r="UQ106" s="106"/>
      <c r="UR106" s="106"/>
      <c r="US106" s="106"/>
      <c r="UT106" s="106"/>
      <c r="UU106" s="106"/>
      <c r="UV106" s="106"/>
      <c r="UW106" s="106"/>
      <c r="UX106" s="106"/>
      <c r="UY106" s="106"/>
      <c r="UZ106" s="106"/>
      <c r="VA106" s="106"/>
      <c r="VB106" s="106"/>
      <c r="VC106" s="106"/>
      <c r="VD106" s="106"/>
      <c r="VE106" s="106"/>
      <c r="VF106" s="106"/>
      <c r="VG106" s="106"/>
      <c r="VH106" s="106"/>
      <c r="VI106" s="106"/>
      <c r="VJ106" s="106"/>
      <c r="VK106" s="106"/>
      <c r="VL106" s="106"/>
      <c r="VM106" s="106"/>
      <c r="VN106" s="106"/>
      <c r="VO106" s="106"/>
      <c r="VP106" s="106"/>
      <c r="VQ106" s="106"/>
      <c r="VR106" s="106"/>
      <c r="VS106" s="106"/>
      <c r="VT106" s="106"/>
      <c r="VU106" s="106"/>
      <c r="VV106" s="106"/>
      <c r="VW106" s="106"/>
      <c r="VX106" s="106"/>
      <c r="VY106" s="106"/>
      <c r="VZ106" s="106"/>
      <c r="WA106" s="106"/>
      <c r="WB106" s="106"/>
      <c r="WC106" s="106"/>
      <c r="WD106" s="106"/>
      <c r="WE106" s="106"/>
      <c r="WF106" s="106"/>
      <c r="WG106" s="106"/>
      <c r="WH106" s="106"/>
      <c r="WI106" s="106"/>
      <c r="WJ106" s="106"/>
      <c r="WK106" s="106"/>
      <c r="WL106" s="106"/>
      <c r="WM106" s="106"/>
      <c r="WN106" s="106"/>
      <c r="WO106" s="106"/>
      <c r="WP106" s="106"/>
      <c r="WQ106" s="106"/>
      <c r="WR106" s="106"/>
      <c r="WS106" s="106"/>
      <c r="WT106" s="106"/>
      <c r="WU106" s="106"/>
      <c r="WV106" s="106"/>
      <c r="WW106" s="106"/>
      <c r="WX106" s="106"/>
      <c r="WY106" s="106"/>
      <c r="WZ106" s="106"/>
      <c r="XA106" s="106"/>
      <c r="XB106" s="106"/>
      <c r="XC106" s="106"/>
      <c r="XD106" s="106"/>
      <c r="XE106" s="106"/>
      <c r="XF106" s="106"/>
      <c r="XG106" s="106"/>
      <c r="XH106" s="106"/>
      <c r="XI106" s="106"/>
      <c r="XJ106" s="106"/>
      <c r="XK106" s="106"/>
      <c r="XL106" s="106"/>
      <c r="XM106" s="106"/>
      <c r="XN106" s="106"/>
      <c r="XO106" s="106"/>
      <c r="XP106" s="106"/>
      <c r="XQ106" s="106"/>
      <c r="XR106" s="106"/>
      <c r="XS106" s="106"/>
      <c r="XT106" s="106"/>
      <c r="XU106" s="106"/>
      <c r="XV106" s="106"/>
      <c r="XW106" s="106"/>
      <c r="XX106" s="106"/>
      <c r="XY106" s="106"/>
      <c r="XZ106" s="106"/>
      <c r="YA106" s="106"/>
      <c r="YB106" s="106"/>
      <c r="YC106" s="106"/>
      <c r="YD106" s="106"/>
      <c r="YE106" s="106"/>
      <c r="YF106" s="106"/>
      <c r="YG106" s="106"/>
      <c r="YH106" s="106"/>
      <c r="YI106" s="106"/>
      <c r="YJ106" s="106"/>
      <c r="YK106" s="106"/>
      <c r="YL106" s="106"/>
      <c r="YM106" s="106"/>
      <c r="YN106" s="106"/>
      <c r="YO106" s="106"/>
      <c r="YP106" s="106"/>
      <c r="YQ106" s="106"/>
      <c r="YR106" s="106"/>
      <c r="YS106" s="106"/>
      <c r="YT106" s="106"/>
      <c r="YU106" s="106"/>
      <c r="YV106" s="106"/>
      <c r="YW106" s="106"/>
      <c r="YX106" s="106"/>
      <c r="YY106" s="106"/>
      <c r="YZ106" s="106"/>
      <c r="ZA106" s="106"/>
      <c r="ZB106" s="106"/>
      <c r="ZC106" s="106"/>
      <c r="ZD106" s="106"/>
      <c r="ZE106" s="106"/>
      <c r="ZF106" s="106"/>
      <c r="ZG106" s="106"/>
      <c r="ZH106" s="106"/>
      <c r="ZI106" s="106"/>
      <c r="ZJ106" s="106"/>
      <c r="ZK106" s="106"/>
      <c r="ZL106" s="106"/>
      <c r="ZM106" s="106"/>
      <c r="ZN106" s="106"/>
      <c r="ZO106" s="106"/>
      <c r="ZP106" s="106"/>
      <c r="ZQ106" s="106"/>
      <c r="ZR106" s="106"/>
      <c r="ZS106" s="106"/>
      <c r="ZT106" s="106"/>
      <c r="ZU106" s="106"/>
      <c r="ZV106" s="106"/>
      <c r="ZW106" s="106"/>
      <c r="ZX106" s="106"/>
      <c r="ZY106" s="106"/>
      <c r="ZZ106" s="106"/>
      <c r="AAA106" s="106"/>
      <c r="AAB106" s="106"/>
      <c r="AAC106" s="106"/>
      <c r="AAD106" s="106"/>
      <c r="AAE106" s="106"/>
      <c r="AAF106" s="106"/>
      <c r="AAG106" s="106"/>
      <c r="AAH106" s="106"/>
      <c r="AAI106" s="106"/>
      <c r="AAJ106" s="106"/>
      <c r="AAK106" s="106"/>
      <c r="AAL106" s="106"/>
      <c r="AAM106" s="106"/>
      <c r="AAN106" s="106"/>
      <c r="AAO106" s="106"/>
      <c r="AAP106" s="106"/>
      <c r="AAQ106" s="106"/>
      <c r="AAR106" s="106"/>
      <c r="AAS106" s="106"/>
      <c r="AAT106" s="106"/>
      <c r="AAU106" s="106"/>
      <c r="AAV106" s="106"/>
      <c r="AAW106" s="106"/>
      <c r="AAX106" s="106"/>
      <c r="AAY106" s="106"/>
      <c r="AAZ106" s="106"/>
      <c r="ABA106" s="106"/>
      <c r="ABB106" s="106"/>
      <c r="ABC106" s="106"/>
      <c r="ABD106" s="106"/>
      <c r="ABE106" s="106"/>
      <c r="ABF106" s="106"/>
      <c r="ABG106" s="106"/>
      <c r="ABH106" s="106"/>
      <c r="ABI106" s="106"/>
      <c r="ABJ106" s="106"/>
      <c r="ABK106" s="106"/>
      <c r="ABL106" s="106"/>
      <c r="ABM106" s="106"/>
      <c r="ABN106" s="106"/>
      <c r="ABO106" s="106"/>
      <c r="ABP106" s="106"/>
      <c r="ABQ106" s="106"/>
      <c r="ABR106" s="106"/>
      <c r="ABS106" s="106"/>
      <c r="ABT106" s="106"/>
      <c r="ABU106" s="106"/>
      <c r="ABV106" s="106"/>
      <c r="ABW106" s="106"/>
      <c r="ABX106" s="106"/>
      <c r="ABY106" s="106"/>
      <c r="ABZ106" s="106"/>
      <c r="ACA106" s="106"/>
      <c r="ACB106" s="106"/>
      <c r="ACC106" s="106"/>
      <c r="ACD106" s="106"/>
      <c r="ACE106" s="106"/>
      <c r="ACF106" s="106"/>
      <c r="ACG106" s="106"/>
      <c r="ACH106" s="106"/>
      <c r="ACI106" s="106"/>
      <c r="ACJ106" s="106"/>
      <c r="ACK106" s="106"/>
      <c r="ACL106" s="106"/>
      <c r="ACM106" s="106"/>
      <c r="ACN106" s="106"/>
      <c r="ACO106" s="106"/>
      <c r="ACP106" s="106"/>
      <c r="ACQ106" s="106"/>
      <c r="ACR106" s="106"/>
      <c r="ACS106" s="106"/>
      <c r="ACT106" s="106"/>
      <c r="ACU106" s="106"/>
      <c r="ACV106" s="106"/>
      <c r="ACW106" s="106"/>
      <c r="ACX106" s="106"/>
      <c r="ACY106" s="106"/>
      <c r="ACZ106" s="106"/>
      <c r="ADA106" s="106"/>
    </row>
    <row r="107" spans="1:781" s="1" customFormat="1" ht="27" customHeight="1" x14ac:dyDescent="0.3">
      <c r="A107" s="38">
        <v>3</v>
      </c>
      <c r="B107" s="98" t="s">
        <v>386</v>
      </c>
      <c r="C107" s="99" t="s">
        <v>46</v>
      </c>
      <c r="D107" s="100"/>
      <c r="E107" s="100"/>
      <c r="F107" s="100"/>
      <c r="G107" s="45"/>
      <c r="H107" s="100">
        <v>1</v>
      </c>
      <c r="I107" s="100" t="s">
        <v>47</v>
      </c>
      <c r="J107" s="100" t="s">
        <v>53</v>
      </c>
      <c r="K107" s="101" t="s">
        <v>44</v>
      </c>
      <c r="L107" s="55">
        <v>1997</v>
      </c>
      <c r="M107" s="63">
        <v>35740</v>
      </c>
      <c r="N107" s="102"/>
      <c r="O107" s="103"/>
      <c r="P107" s="103"/>
      <c r="Q107" s="50" t="s">
        <v>374</v>
      </c>
      <c r="R107" s="78" t="s">
        <v>394</v>
      </c>
      <c r="S107" s="34"/>
      <c r="T107" s="35" t="str">
        <f t="shared" si="14"/>
        <v>Au</v>
      </c>
      <c r="U107" s="34"/>
      <c r="V107" s="34"/>
      <c r="W107" s="34"/>
      <c r="X107" s="34"/>
      <c r="Y107" s="34"/>
      <c r="Z107" s="34"/>
      <c r="AA107" s="34"/>
      <c r="AC107" s="36">
        <f t="shared" si="10"/>
        <v>0</v>
      </c>
      <c r="AD107" s="36">
        <f t="shared" si="11"/>
        <v>0</v>
      </c>
      <c r="AE107" s="36">
        <f t="shared" si="12"/>
        <v>0</v>
      </c>
      <c r="AF107" s="36">
        <f t="shared" si="13"/>
        <v>0</v>
      </c>
      <c r="AG107" s="37"/>
      <c r="AH107" s="37">
        <f>IF(A107=1,AF107,0)</f>
        <v>0</v>
      </c>
      <c r="AI107" s="37">
        <f>IF(A107=2,AF107,0)</f>
        <v>0</v>
      </c>
      <c r="AJ107" s="37">
        <f>IF(A107=3,AF107,0)</f>
        <v>0</v>
      </c>
    </row>
    <row r="108" spans="1:781" s="1" customFormat="1" ht="15.6" x14ac:dyDescent="0.3">
      <c r="A108" s="107">
        <v>2</v>
      </c>
      <c r="B108" s="98" t="s">
        <v>395</v>
      </c>
      <c r="C108" s="99" t="s">
        <v>65</v>
      </c>
      <c r="D108" s="100"/>
      <c r="E108" s="100"/>
      <c r="F108" s="100"/>
      <c r="G108" s="45"/>
      <c r="H108" s="100">
        <v>1</v>
      </c>
      <c r="I108" s="100" t="s">
        <v>73</v>
      </c>
      <c r="J108" s="100" t="s">
        <v>82</v>
      </c>
      <c r="K108" s="101" t="s">
        <v>358</v>
      </c>
      <c r="L108" s="55">
        <v>1997</v>
      </c>
      <c r="M108" s="63">
        <v>35725</v>
      </c>
      <c r="N108" s="102">
        <v>230000</v>
      </c>
      <c r="O108" s="103"/>
      <c r="P108" s="103"/>
      <c r="Q108" s="50" t="s">
        <v>363</v>
      </c>
      <c r="R108" s="78" t="s">
        <v>396</v>
      </c>
      <c r="S108" s="104" t="s">
        <v>172</v>
      </c>
      <c r="T108" s="35" t="str">
        <f t="shared" si="14"/>
        <v>Cu</v>
      </c>
      <c r="U108" s="104"/>
      <c r="V108" s="104"/>
      <c r="W108" s="104"/>
      <c r="X108" s="104"/>
      <c r="Y108" s="104"/>
      <c r="Z108" s="104"/>
      <c r="AA108" s="104"/>
      <c r="AB108" s="105"/>
      <c r="AC108" s="36">
        <f t="shared" si="10"/>
        <v>0.1212662516548889</v>
      </c>
      <c r="AD108" s="36">
        <f t="shared" si="11"/>
        <v>0</v>
      </c>
      <c r="AE108" s="36">
        <f t="shared" si="12"/>
        <v>0</v>
      </c>
      <c r="AF108" s="36">
        <f t="shared" si="13"/>
        <v>0.1212662516548889</v>
      </c>
      <c r="AG108" s="37"/>
      <c r="AH108" s="37">
        <f>IF(A108=1,AF108,0)</f>
        <v>0</v>
      </c>
      <c r="AI108" s="37">
        <f>IF(A108=2,AF108,0)</f>
        <v>0.1212662516548889</v>
      </c>
      <c r="AJ108" s="37">
        <f>IF(A108=3,AF108,0)</f>
        <v>0</v>
      </c>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6"/>
      <c r="CN108" s="106"/>
      <c r="CO108" s="106"/>
      <c r="CP108" s="106"/>
      <c r="CQ108" s="106"/>
      <c r="CR108" s="106"/>
      <c r="CS108" s="106"/>
      <c r="CT108" s="106"/>
      <c r="CU108" s="106"/>
      <c r="CV108" s="106"/>
      <c r="CW108" s="106"/>
      <c r="CX108" s="106"/>
      <c r="CY108" s="106"/>
      <c r="CZ108" s="106"/>
      <c r="DA108" s="106"/>
      <c r="DB108" s="106"/>
      <c r="DC108" s="106"/>
      <c r="DD108" s="106"/>
      <c r="DE108" s="106"/>
      <c r="DF108" s="106"/>
      <c r="DG108" s="106"/>
      <c r="DH108" s="106"/>
      <c r="DI108" s="106"/>
      <c r="DJ108" s="106"/>
      <c r="DK108" s="106"/>
      <c r="DL108" s="106"/>
      <c r="DM108" s="106"/>
      <c r="DN108" s="106"/>
      <c r="DO108" s="106"/>
      <c r="DP108" s="106"/>
      <c r="DQ108" s="106"/>
      <c r="DR108" s="106"/>
      <c r="DS108" s="106"/>
      <c r="DT108" s="106"/>
      <c r="DU108" s="106"/>
      <c r="DV108" s="106"/>
      <c r="DW108" s="106"/>
      <c r="DX108" s="106"/>
      <c r="DY108" s="106"/>
      <c r="DZ108" s="106"/>
      <c r="EA108" s="106"/>
      <c r="EB108" s="106"/>
      <c r="EC108" s="106"/>
      <c r="ED108" s="106"/>
      <c r="EE108" s="106"/>
      <c r="EF108" s="106"/>
      <c r="EG108" s="106"/>
      <c r="EH108" s="106"/>
      <c r="EI108" s="106"/>
      <c r="EJ108" s="106"/>
      <c r="EK108" s="106"/>
      <c r="EL108" s="106"/>
      <c r="EM108" s="106"/>
      <c r="EN108" s="106"/>
      <c r="EO108" s="106"/>
      <c r="EP108" s="106"/>
      <c r="EQ108" s="106"/>
      <c r="ER108" s="106"/>
      <c r="ES108" s="106"/>
      <c r="ET108" s="106"/>
      <c r="EU108" s="106"/>
      <c r="EV108" s="106"/>
      <c r="EW108" s="106"/>
      <c r="EX108" s="106"/>
      <c r="EY108" s="106"/>
      <c r="EZ108" s="106"/>
      <c r="FA108" s="106"/>
      <c r="FB108" s="106"/>
      <c r="FC108" s="106"/>
      <c r="FD108" s="106"/>
      <c r="FE108" s="106"/>
      <c r="FF108" s="106"/>
      <c r="FG108" s="106"/>
      <c r="FH108" s="106"/>
      <c r="FI108" s="106"/>
      <c r="FJ108" s="106"/>
      <c r="FK108" s="106"/>
      <c r="FL108" s="106"/>
      <c r="FM108" s="106"/>
      <c r="FN108" s="106"/>
      <c r="FO108" s="106"/>
      <c r="FP108" s="106"/>
      <c r="FQ108" s="106"/>
      <c r="FR108" s="106"/>
      <c r="FS108" s="106"/>
      <c r="FT108" s="106"/>
      <c r="FU108" s="106"/>
      <c r="FV108" s="106"/>
      <c r="FW108" s="106"/>
      <c r="FX108" s="106"/>
      <c r="FY108" s="106"/>
      <c r="FZ108" s="106"/>
      <c r="GA108" s="106"/>
      <c r="GB108" s="106"/>
      <c r="GC108" s="106"/>
      <c r="GD108" s="106"/>
      <c r="GE108" s="106"/>
      <c r="GF108" s="106"/>
      <c r="GG108" s="106"/>
      <c r="GH108" s="106"/>
      <c r="GI108" s="106"/>
      <c r="GJ108" s="106"/>
      <c r="GK108" s="106"/>
      <c r="GL108" s="106"/>
      <c r="GM108" s="106"/>
      <c r="GN108" s="106"/>
      <c r="GO108" s="106"/>
      <c r="GP108" s="106"/>
      <c r="GQ108" s="106"/>
      <c r="GR108" s="106"/>
      <c r="GS108" s="106"/>
      <c r="GT108" s="106"/>
      <c r="GU108" s="106"/>
      <c r="GV108" s="106"/>
      <c r="GW108" s="106"/>
      <c r="GX108" s="106"/>
      <c r="GY108" s="106"/>
      <c r="GZ108" s="106"/>
      <c r="HA108" s="106"/>
      <c r="HB108" s="106"/>
      <c r="HC108" s="106"/>
      <c r="HD108" s="106"/>
      <c r="HE108" s="106"/>
      <c r="HF108" s="106"/>
      <c r="HG108" s="106"/>
      <c r="HH108" s="106"/>
      <c r="HI108" s="106"/>
      <c r="HJ108" s="106"/>
      <c r="HK108" s="106"/>
      <c r="HL108" s="106"/>
      <c r="HM108" s="106"/>
      <c r="HN108" s="106"/>
      <c r="HO108" s="106"/>
      <c r="HP108" s="106"/>
      <c r="HQ108" s="106"/>
      <c r="HR108" s="106"/>
      <c r="HS108" s="106"/>
      <c r="HT108" s="106"/>
      <c r="HU108" s="106"/>
      <c r="HV108" s="106"/>
      <c r="HW108" s="106"/>
      <c r="HX108" s="106"/>
      <c r="HY108" s="106"/>
      <c r="HZ108" s="106"/>
      <c r="IA108" s="106"/>
      <c r="IB108" s="106"/>
      <c r="IC108" s="106"/>
      <c r="ID108" s="106"/>
      <c r="IE108" s="106"/>
      <c r="IF108" s="106"/>
      <c r="IG108" s="106"/>
      <c r="IH108" s="106"/>
      <c r="II108" s="106"/>
      <c r="IJ108" s="106"/>
      <c r="IK108" s="106"/>
      <c r="IL108" s="106"/>
      <c r="IM108" s="106"/>
      <c r="IN108" s="106"/>
      <c r="IO108" s="106"/>
      <c r="IP108" s="106"/>
      <c r="IQ108" s="106"/>
      <c r="IR108" s="106"/>
      <c r="IS108" s="106"/>
      <c r="IT108" s="106"/>
      <c r="IU108" s="106"/>
      <c r="IV108" s="106"/>
      <c r="IW108" s="106"/>
      <c r="IX108" s="106"/>
      <c r="IY108" s="106"/>
      <c r="IZ108" s="106"/>
      <c r="JA108" s="106"/>
      <c r="JB108" s="106"/>
      <c r="JC108" s="106"/>
      <c r="JD108" s="106"/>
      <c r="JE108" s="106"/>
      <c r="JF108" s="106"/>
      <c r="JG108" s="106"/>
      <c r="JH108" s="106"/>
      <c r="JI108" s="106"/>
      <c r="JJ108" s="106"/>
      <c r="JK108" s="106"/>
      <c r="JL108" s="106"/>
      <c r="JM108" s="106"/>
      <c r="JN108" s="106"/>
      <c r="JO108" s="106"/>
      <c r="JP108" s="106"/>
      <c r="JQ108" s="106"/>
      <c r="JR108" s="106"/>
      <c r="JS108" s="106"/>
      <c r="JT108" s="106"/>
      <c r="JU108" s="106"/>
      <c r="JV108" s="106"/>
      <c r="JW108" s="106"/>
      <c r="JX108" s="106"/>
      <c r="JY108" s="106"/>
      <c r="JZ108" s="106"/>
      <c r="KA108" s="106"/>
      <c r="KB108" s="106"/>
      <c r="KC108" s="106"/>
      <c r="KD108" s="106"/>
      <c r="KE108" s="106"/>
      <c r="KF108" s="106"/>
      <c r="KG108" s="106"/>
      <c r="KH108" s="106"/>
      <c r="KI108" s="106"/>
      <c r="KJ108" s="106"/>
      <c r="KK108" s="106"/>
      <c r="KL108" s="106"/>
      <c r="KM108" s="106"/>
      <c r="KN108" s="106"/>
      <c r="KO108" s="106"/>
      <c r="KP108" s="106"/>
      <c r="KQ108" s="106"/>
      <c r="KR108" s="106"/>
      <c r="KS108" s="106"/>
      <c r="KT108" s="106"/>
      <c r="KU108" s="106"/>
      <c r="KV108" s="106"/>
      <c r="KW108" s="106"/>
      <c r="KX108" s="106"/>
      <c r="KY108" s="106"/>
      <c r="KZ108" s="106"/>
      <c r="LA108" s="106"/>
      <c r="LB108" s="106"/>
      <c r="LC108" s="106"/>
      <c r="LD108" s="106"/>
      <c r="LE108" s="106"/>
      <c r="LF108" s="106"/>
      <c r="LG108" s="106"/>
      <c r="LH108" s="106"/>
      <c r="LI108" s="106"/>
      <c r="LJ108" s="106"/>
      <c r="LK108" s="106"/>
      <c r="LL108" s="106"/>
      <c r="LM108" s="106"/>
      <c r="LN108" s="106"/>
      <c r="LO108" s="106"/>
      <c r="LP108" s="106"/>
      <c r="LQ108" s="106"/>
      <c r="LR108" s="106"/>
      <c r="LS108" s="106"/>
      <c r="LT108" s="106"/>
      <c r="LU108" s="106"/>
      <c r="LV108" s="106"/>
      <c r="LW108" s="106"/>
      <c r="LX108" s="106"/>
      <c r="LY108" s="106"/>
      <c r="LZ108" s="106"/>
      <c r="MA108" s="106"/>
      <c r="MB108" s="106"/>
      <c r="MC108" s="106"/>
      <c r="MD108" s="106"/>
      <c r="ME108" s="106"/>
      <c r="MF108" s="106"/>
      <c r="MG108" s="106"/>
      <c r="MH108" s="106"/>
      <c r="MI108" s="106"/>
      <c r="MJ108" s="106"/>
      <c r="MK108" s="106"/>
      <c r="ML108" s="106"/>
      <c r="MM108" s="106"/>
      <c r="MN108" s="106"/>
      <c r="MO108" s="106"/>
      <c r="MP108" s="106"/>
      <c r="MQ108" s="106"/>
      <c r="MR108" s="106"/>
      <c r="MS108" s="106"/>
      <c r="MT108" s="106"/>
      <c r="MU108" s="106"/>
      <c r="MV108" s="106"/>
      <c r="MW108" s="106"/>
      <c r="MX108" s="106"/>
      <c r="MY108" s="106"/>
      <c r="MZ108" s="106"/>
      <c r="NA108" s="106"/>
      <c r="NB108" s="106"/>
      <c r="NC108" s="106"/>
      <c r="ND108" s="106"/>
      <c r="NE108" s="106"/>
      <c r="NF108" s="106"/>
      <c r="NG108" s="106"/>
      <c r="NH108" s="106"/>
      <c r="NI108" s="106"/>
      <c r="NJ108" s="106"/>
      <c r="NK108" s="106"/>
      <c r="NL108" s="106"/>
      <c r="NM108" s="106"/>
      <c r="NN108" s="106"/>
      <c r="NO108" s="106"/>
      <c r="NP108" s="106"/>
      <c r="NQ108" s="106"/>
      <c r="NR108" s="106"/>
      <c r="NS108" s="106"/>
      <c r="NT108" s="106"/>
      <c r="NU108" s="106"/>
      <c r="NV108" s="106"/>
      <c r="NW108" s="106"/>
      <c r="NX108" s="106"/>
      <c r="NY108" s="106"/>
      <c r="NZ108" s="106"/>
      <c r="OA108" s="106"/>
      <c r="OB108" s="106"/>
      <c r="OC108" s="106"/>
      <c r="OD108" s="106"/>
      <c r="OE108" s="106"/>
      <c r="OF108" s="106"/>
      <c r="OG108" s="106"/>
      <c r="OH108" s="106"/>
      <c r="OI108" s="106"/>
      <c r="OJ108" s="106"/>
      <c r="OK108" s="106"/>
      <c r="OL108" s="106"/>
      <c r="OM108" s="106"/>
      <c r="ON108" s="106"/>
      <c r="OO108" s="106"/>
      <c r="OP108" s="106"/>
      <c r="OQ108" s="106"/>
      <c r="OR108" s="106"/>
      <c r="OS108" s="106"/>
      <c r="OT108" s="106"/>
      <c r="OU108" s="106"/>
      <c r="OV108" s="106"/>
      <c r="OW108" s="106"/>
      <c r="OX108" s="106"/>
      <c r="OY108" s="106"/>
      <c r="OZ108" s="106"/>
      <c r="PA108" s="106"/>
      <c r="PB108" s="106"/>
      <c r="PC108" s="106"/>
      <c r="PD108" s="106"/>
      <c r="PE108" s="106"/>
      <c r="PF108" s="106"/>
      <c r="PG108" s="106"/>
      <c r="PH108" s="106"/>
      <c r="PI108" s="106"/>
      <c r="PJ108" s="106"/>
      <c r="PK108" s="106"/>
      <c r="PL108" s="106"/>
      <c r="PM108" s="106"/>
      <c r="PN108" s="106"/>
      <c r="PO108" s="106"/>
      <c r="PP108" s="106"/>
      <c r="PQ108" s="106"/>
      <c r="PR108" s="106"/>
      <c r="PS108" s="106"/>
      <c r="PT108" s="106"/>
      <c r="PU108" s="106"/>
      <c r="PV108" s="106"/>
      <c r="PW108" s="106"/>
      <c r="PX108" s="106"/>
      <c r="PY108" s="106"/>
      <c r="PZ108" s="106"/>
      <c r="QA108" s="106"/>
      <c r="QB108" s="106"/>
      <c r="QC108" s="106"/>
      <c r="QD108" s="106"/>
      <c r="QE108" s="106"/>
      <c r="QF108" s="106"/>
      <c r="QG108" s="106"/>
      <c r="QH108" s="106"/>
      <c r="QI108" s="106"/>
      <c r="QJ108" s="106"/>
      <c r="QK108" s="106"/>
      <c r="QL108" s="106"/>
      <c r="QM108" s="106"/>
      <c r="QN108" s="106"/>
      <c r="QO108" s="106"/>
      <c r="QP108" s="106"/>
      <c r="QQ108" s="106"/>
      <c r="QR108" s="106"/>
      <c r="QS108" s="106"/>
      <c r="QT108" s="106"/>
      <c r="QU108" s="106"/>
      <c r="QV108" s="106"/>
      <c r="QW108" s="106"/>
      <c r="QX108" s="106"/>
      <c r="QY108" s="106"/>
      <c r="QZ108" s="106"/>
      <c r="RA108" s="106"/>
      <c r="RB108" s="106"/>
      <c r="RC108" s="106"/>
      <c r="RD108" s="106"/>
      <c r="RE108" s="106"/>
      <c r="RF108" s="106"/>
      <c r="RG108" s="106"/>
      <c r="RH108" s="106"/>
      <c r="RI108" s="106"/>
      <c r="RJ108" s="106"/>
      <c r="RK108" s="106"/>
      <c r="RL108" s="106"/>
      <c r="RM108" s="106"/>
      <c r="RN108" s="106"/>
      <c r="RO108" s="106"/>
      <c r="RP108" s="106"/>
      <c r="RQ108" s="106"/>
      <c r="RR108" s="106"/>
      <c r="RS108" s="106"/>
      <c r="RT108" s="106"/>
      <c r="RU108" s="106"/>
      <c r="RV108" s="106"/>
      <c r="RW108" s="106"/>
      <c r="RX108" s="106"/>
      <c r="RY108" s="106"/>
      <c r="RZ108" s="106"/>
      <c r="SA108" s="106"/>
      <c r="SB108" s="106"/>
      <c r="SC108" s="106"/>
      <c r="SD108" s="106"/>
      <c r="SE108" s="106"/>
      <c r="SF108" s="106"/>
      <c r="SG108" s="106"/>
      <c r="SH108" s="106"/>
      <c r="SI108" s="106"/>
      <c r="SJ108" s="106"/>
      <c r="SK108" s="106"/>
      <c r="SL108" s="106"/>
      <c r="SM108" s="106"/>
      <c r="SN108" s="106"/>
      <c r="SO108" s="106"/>
      <c r="SP108" s="106"/>
      <c r="SQ108" s="106"/>
      <c r="SR108" s="106"/>
      <c r="SS108" s="106"/>
      <c r="ST108" s="106"/>
      <c r="SU108" s="106"/>
      <c r="SV108" s="106"/>
      <c r="SW108" s="106"/>
      <c r="SX108" s="106"/>
      <c r="SY108" s="106"/>
      <c r="SZ108" s="106"/>
      <c r="TA108" s="106"/>
      <c r="TB108" s="106"/>
      <c r="TC108" s="106"/>
      <c r="TD108" s="106"/>
      <c r="TE108" s="106"/>
      <c r="TF108" s="106"/>
      <c r="TG108" s="106"/>
      <c r="TH108" s="106"/>
      <c r="TI108" s="106"/>
      <c r="TJ108" s="106"/>
      <c r="TK108" s="106"/>
      <c r="TL108" s="106"/>
      <c r="TM108" s="106"/>
      <c r="TN108" s="106"/>
      <c r="TO108" s="106"/>
      <c r="TP108" s="106"/>
      <c r="TQ108" s="106"/>
      <c r="TR108" s="106"/>
      <c r="TS108" s="106"/>
      <c r="TT108" s="106"/>
      <c r="TU108" s="106"/>
      <c r="TV108" s="106"/>
      <c r="TW108" s="106"/>
      <c r="TX108" s="106"/>
      <c r="TY108" s="106"/>
      <c r="TZ108" s="106"/>
      <c r="UA108" s="106"/>
      <c r="UB108" s="106"/>
      <c r="UC108" s="106"/>
      <c r="UD108" s="106"/>
      <c r="UE108" s="106"/>
      <c r="UF108" s="106"/>
      <c r="UG108" s="106"/>
      <c r="UH108" s="106"/>
      <c r="UI108" s="106"/>
      <c r="UJ108" s="106"/>
      <c r="UK108" s="106"/>
      <c r="UL108" s="106"/>
      <c r="UM108" s="106"/>
      <c r="UN108" s="106"/>
      <c r="UO108" s="106"/>
      <c r="UP108" s="106"/>
      <c r="UQ108" s="106"/>
      <c r="UR108" s="106"/>
      <c r="US108" s="106"/>
      <c r="UT108" s="106"/>
      <c r="UU108" s="106"/>
      <c r="UV108" s="106"/>
      <c r="UW108" s="106"/>
      <c r="UX108" s="106"/>
      <c r="UY108" s="106"/>
      <c r="UZ108" s="106"/>
      <c r="VA108" s="106"/>
      <c r="VB108" s="106"/>
      <c r="VC108" s="106"/>
      <c r="VD108" s="106"/>
      <c r="VE108" s="106"/>
      <c r="VF108" s="106"/>
      <c r="VG108" s="106"/>
      <c r="VH108" s="106"/>
      <c r="VI108" s="106"/>
      <c r="VJ108" s="106"/>
      <c r="VK108" s="106"/>
      <c r="VL108" s="106"/>
      <c r="VM108" s="106"/>
      <c r="VN108" s="106"/>
      <c r="VO108" s="106"/>
      <c r="VP108" s="106"/>
      <c r="VQ108" s="106"/>
      <c r="VR108" s="106"/>
      <c r="VS108" s="106"/>
      <c r="VT108" s="106"/>
      <c r="VU108" s="106"/>
      <c r="VV108" s="106"/>
      <c r="VW108" s="106"/>
      <c r="VX108" s="106"/>
      <c r="VY108" s="106"/>
      <c r="VZ108" s="106"/>
      <c r="WA108" s="106"/>
      <c r="WB108" s="106"/>
      <c r="WC108" s="106"/>
      <c r="WD108" s="106"/>
      <c r="WE108" s="106"/>
      <c r="WF108" s="106"/>
      <c r="WG108" s="106"/>
      <c r="WH108" s="106"/>
      <c r="WI108" s="106"/>
      <c r="WJ108" s="106"/>
      <c r="WK108" s="106"/>
      <c r="WL108" s="106"/>
      <c r="WM108" s="106"/>
      <c r="WN108" s="106"/>
      <c r="WO108" s="106"/>
      <c r="WP108" s="106"/>
      <c r="WQ108" s="106"/>
      <c r="WR108" s="106"/>
      <c r="WS108" s="106"/>
      <c r="WT108" s="106"/>
      <c r="WU108" s="106"/>
      <c r="WV108" s="106"/>
      <c r="WW108" s="106"/>
      <c r="WX108" s="106"/>
      <c r="WY108" s="106"/>
      <c r="WZ108" s="106"/>
      <c r="XA108" s="106"/>
      <c r="XB108" s="106"/>
      <c r="XC108" s="106"/>
      <c r="XD108" s="106"/>
      <c r="XE108" s="106"/>
      <c r="XF108" s="106"/>
      <c r="XG108" s="106"/>
      <c r="XH108" s="106"/>
      <c r="XI108" s="106"/>
      <c r="XJ108" s="106"/>
      <c r="XK108" s="106"/>
      <c r="XL108" s="106"/>
      <c r="XM108" s="106"/>
      <c r="XN108" s="106"/>
      <c r="XO108" s="106"/>
      <c r="XP108" s="106"/>
      <c r="XQ108" s="106"/>
      <c r="XR108" s="106"/>
      <c r="XS108" s="106"/>
      <c r="XT108" s="106"/>
      <c r="XU108" s="106"/>
      <c r="XV108" s="106"/>
      <c r="XW108" s="106"/>
      <c r="XX108" s="106"/>
      <c r="XY108" s="106"/>
      <c r="XZ108" s="106"/>
      <c r="YA108" s="106"/>
      <c r="YB108" s="106"/>
      <c r="YC108" s="106"/>
      <c r="YD108" s="106"/>
      <c r="YE108" s="106"/>
      <c r="YF108" s="106"/>
      <c r="YG108" s="106"/>
      <c r="YH108" s="106"/>
      <c r="YI108" s="106"/>
      <c r="YJ108" s="106"/>
      <c r="YK108" s="106"/>
      <c r="YL108" s="106"/>
      <c r="YM108" s="106"/>
      <c r="YN108" s="106"/>
      <c r="YO108" s="106"/>
      <c r="YP108" s="106"/>
      <c r="YQ108" s="106"/>
      <c r="YR108" s="106"/>
      <c r="YS108" s="106"/>
      <c r="YT108" s="106"/>
      <c r="YU108" s="106"/>
      <c r="YV108" s="106"/>
      <c r="YW108" s="106"/>
      <c r="YX108" s="106"/>
      <c r="YY108" s="106"/>
      <c r="YZ108" s="106"/>
      <c r="ZA108" s="106"/>
      <c r="ZB108" s="106"/>
      <c r="ZC108" s="106"/>
      <c r="ZD108" s="106"/>
      <c r="ZE108" s="106"/>
      <c r="ZF108" s="106"/>
      <c r="ZG108" s="106"/>
      <c r="ZH108" s="106"/>
      <c r="ZI108" s="106"/>
      <c r="ZJ108" s="106"/>
      <c r="ZK108" s="106"/>
      <c r="ZL108" s="106"/>
      <c r="ZM108" s="106"/>
      <c r="ZN108" s="106"/>
      <c r="ZO108" s="106"/>
      <c r="ZP108" s="106"/>
      <c r="ZQ108" s="106"/>
      <c r="ZR108" s="106"/>
      <c r="ZS108" s="106"/>
      <c r="ZT108" s="106"/>
      <c r="ZU108" s="106"/>
      <c r="ZV108" s="106"/>
      <c r="ZW108" s="106"/>
      <c r="ZX108" s="106"/>
      <c r="ZY108" s="106"/>
      <c r="ZZ108" s="106"/>
      <c r="AAA108" s="106"/>
      <c r="AAB108" s="106"/>
      <c r="AAC108" s="106"/>
      <c r="AAD108" s="106"/>
      <c r="AAE108" s="106"/>
      <c r="AAF108" s="106"/>
      <c r="AAG108" s="106"/>
      <c r="AAH108" s="106"/>
      <c r="AAI108" s="106"/>
      <c r="AAJ108" s="106"/>
      <c r="AAK108" s="106"/>
      <c r="AAL108" s="106"/>
      <c r="AAM108" s="106"/>
      <c r="AAN108" s="106"/>
      <c r="AAO108" s="106"/>
      <c r="AAP108" s="106"/>
      <c r="AAQ108" s="106"/>
      <c r="AAR108" s="106"/>
      <c r="AAS108" s="106"/>
      <c r="AAT108" s="106"/>
      <c r="AAU108" s="106"/>
      <c r="AAV108" s="106"/>
      <c r="AAW108" s="106"/>
      <c r="AAX108" s="106"/>
      <c r="AAY108" s="106"/>
      <c r="AAZ108" s="106"/>
      <c r="ABA108" s="106"/>
      <c r="ABB108" s="106"/>
      <c r="ABC108" s="106"/>
      <c r="ABD108" s="106"/>
      <c r="ABE108" s="106"/>
      <c r="ABF108" s="106"/>
      <c r="ABG108" s="106"/>
      <c r="ABH108" s="106"/>
      <c r="ABI108" s="106"/>
      <c r="ABJ108" s="106"/>
      <c r="ABK108" s="106"/>
      <c r="ABL108" s="106"/>
      <c r="ABM108" s="106"/>
      <c r="ABN108" s="106"/>
      <c r="ABO108" s="106"/>
      <c r="ABP108" s="106"/>
      <c r="ABQ108" s="106"/>
      <c r="ABR108" s="106"/>
      <c r="ABS108" s="106"/>
      <c r="ABT108" s="106"/>
      <c r="ABU108" s="106"/>
      <c r="ABV108" s="106"/>
      <c r="ABW108" s="106"/>
      <c r="ABX108" s="106"/>
      <c r="ABY108" s="106"/>
      <c r="ABZ108" s="106"/>
      <c r="ACA108" s="106"/>
      <c r="ACB108" s="106"/>
      <c r="ACC108" s="106"/>
      <c r="ACD108" s="106"/>
      <c r="ACE108" s="106"/>
      <c r="ACF108" s="106"/>
      <c r="ACG108" s="106"/>
      <c r="ACH108" s="106"/>
      <c r="ACI108" s="106"/>
      <c r="ACJ108" s="106"/>
      <c r="ACK108" s="106"/>
      <c r="ACL108" s="106"/>
      <c r="ACM108" s="106"/>
      <c r="ACN108" s="106"/>
      <c r="ACO108" s="106"/>
      <c r="ACP108" s="106"/>
      <c r="ACQ108" s="106"/>
      <c r="ACR108" s="106"/>
      <c r="ACS108" s="106"/>
      <c r="ACT108" s="106"/>
      <c r="ACU108" s="106"/>
      <c r="ACV108" s="106"/>
      <c r="ACW108" s="106"/>
      <c r="ACX108" s="106"/>
      <c r="ACY108" s="106"/>
      <c r="ACZ108" s="106"/>
      <c r="ADA108" s="106"/>
    </row>
    <row r="109" spans="1:781" s="1" customFormat="1" ht="15.6" x14ac:dyDescent="0.3">
      <c r="A109" s="38">
        <v>3</v>
      </c>
      <c r="B109" s="98" t="s">
        <v>397</v>
      </c>
      <c r="C109" s="99"/>
      <c r="D109" s="100" t="s">
        <v>398</v>
      </c>
      <c r="E109" s="100"/>
      <c r="F109" s="100">
        <v>30</v>
      </c>
      <c r="G109" s="45"/>
      <c r="H109" s="100">
        <v>1</v>
      </c>
      <c r="I109" s="100" t="s">
        <v>47</v>
      </c>
      <c r="J109" s="100" t="s">
        <v>250</v>
      </c>
      <c r="K109" s="101" t="s">
        <v>44</v>
      </c>
      <c r="L109" s="55">
        <v>1997</v>
      </c>
      <c r="M109" s="63">
        <v>35717</v>
      </c>
      <c r="N109" s="102">
        <v>60000</v>
      </c>
      <c r="O109" s="103">
        <v>0.15</v>
      </c>
      <c r="P109" s="103"/>
      <c r="Q109" s="50" t="s">
        <v>256</v>
      </c>
      <c r="R109" s="78" t="s">
        <v>399</v>
      </c>
      <c r="S109" s="34"/>
      <c r="T109" s="35">
        <f t="shared" si="14"/>
        <v>0</v>
      </c>
      <c r="U109" s="34"/>
      <c r="V109" s="34"/>
      <c r="W109" s="34"/>
      <c r="X109" s="34"/>
      <c r="Y109" s="34"/>
      <c r="Z109" s="34"/>
      <c r="AA109" s="34"/>
      <c r="AC109" s="36">
        <f t="shared" si="10"/>
        <v>3.163467434475363E-2</v>
      </c>
      <c r="AD109" s="36">
        <f t="shared" si="11"/>
        <v>3.8461538461538459E-3</v>
      </c>
      <c r="AE109" s="36">
        <f t="shared" si="12"/>
        <v>0</v>
      </c>
      <c r="AF109" s="36">
        <f t="shared" si="13"/>
        <v>3.5480828190907476E-2</v>
      </c>
      <c r="AG109" s="37"/>
      <c r="AH109" s="37">
        <f>IF(A109=1,AF109,0)</f>
        <v>0</v>
      </c>
      <c r="AI109" s="37">
        <f>IF(A109=2,AF109,0)</f>
        <v>0</v>
      </c>
      <c r="AJ109" s="37">
        <f>IF(A109=3,AF109,0)</f>
        <v>3.5480828190907476E-2</v>
      </c>
    </row>
    <row r="110" spans="1:781" s="1" customFormat="1" ht="15.6" x14ac:dyDescent="0.3">
      <c r="A110" s="38">
        <v>3</v>
      </c>
      <c r="B110" s="98" t="s">
        <v>400</v>
      </c>
      <c r="C110" s="99" t="s">
        <v>80</v>
      </c>
      <c r="D110" s="100" t="s">
        <v>58</v>
      </c>
      <c r="E110" s="100"/>
      <c r="F110" s="100">
        <v>18</v>
      </c>
      <c r="G110" s="45"/>
      <c r="H110" s="100">
        <v>1</v>
      </c>
      <c r="I110" s="100" t="s">
        <v>47</v>
      </c>
      <c r="J110" s="100" t="s">
        <v>250</v>
      </c>
      <c r="K110" s="101" t="s">
        <v>44</v>
      </c>
      <c r="L110" s="55">
        <v>1997</v>
      </c>
      <c r="M110" s="63">
        <v>35717</v>
      </c>
      <c r="N110" s="102"/>
      <c r="O110" s="103"/>
      <c r="P110" s="103"/>
      <c r="Q110" s="50" t="s">
        <v>256</v>
      </c>
      <c r="R110" s="78" t="s">
        <v>401</v>
      </c>
      <c r="S110" s="34" t="s">
        <v>402</v>
      </c>
      <c r="T110" s="35" t="str">
        <f t="shared" si="14"/>
        <v>Fe</v>
      </c>
      <c r="U110" s="34"/>
      <c r="V110" s="34"/>
      <c r="W110" s="34"/>
      <c r="X110" s="34"/>
      <c r="Y110" s="34"/>
      <c r="Z110" s="34"/>
      <c r="AA110" s="34"/>
      <c r="AC110" s="36">
        <f t="shared" si="10"/>
        <v>0</v>
      </c>
      <c r="AD110" s="36">
        <f t="shared" si="11"/>
        <v>0</v>
      </c>
      <c r="AE110" s="36">
        <f t="shared" si="12"/>
        <v>0</v>
      </c>
      <c r="AF110" s="36">
        <f t="shared" si="13"/>
        <v>0</v>
      </c>
      <c r="AG110" s="37"/>
      <c r="AH110" s="37">
        <f>IF(A110=1,AF110,0)</f>
        <v>0</v>
      </c>
      <c r="AI110" s="37">
        <f>IF(A110=2,AF110,0)</f>
        <v>0</v>
      </c>
      <c r="AJ110" s="37">
        <f>IF(A110=3,AF110,0)</f>
        <v>0</v>
      </c>
    </row>
    <row r="111" spans="1:781" s="1" customFormat="1" ht="15.6" x14ac:dyDescent="0.3">
      <c r="A111" s="38">
        <v>3</v>
      </c>
      <c r="B111" s="98" t="s">
        <v>400</v>
      </c>
      <c r="C111" s="99" t="s">
        <v>80</v>
      </c>
      <c r="D111" s="100" t="s">
        <v>58</v>
      </c>
      <c r="E111" s="100"/>
      <c r="F111" s="100">
        <v>20</v>
      </c>
      <c r="G111" s="45"/>
      <c r="H111" s="100">
        <v>1</v>
      </c>
      <c r="I111" s="100" t="s">
        <v>47</v>
      </c>
      <c r="J111" s="100" t="s">
        <v>250</v>
      </c>
      <c r="K111" s="101" t="s">
        <v>44</v>
      </c>
      <c r="L111" s="55">
        <v>1997</v>
      </c>
      <c r="M111" s="63">
        <v>35717</v>
      </c>
      <c r="N111" s="102"/>
      <c r="O111" s="103"/>
      <c r="P111" s="103"/>
      <c r="Q111" s="50" t="s">
        <v>256</v>
      </c>
      <c r="R111" s="78" t="s">
        <v>403</v>
      </c>
      <c r="S111" s="34" t="s">
        <v>402</v>
      </c>
      <c r="T111" s="35" t="str">
        <f t="shared" si="14"/>
        <v>Fe</v>
      </c>
      <c r="U111" s="34"/>
      <c r="V111" s="34"/>
      <c r="W111" s="34"/>
      <c r="X111" s="34"/>
      <c r="Y111" s="34"/>
      <c r="Z111" s="34"/>
      <c r="AA111" s="34"/>
      <c r="AC111" s="36">
        <f t="shared" si="10"/>
        <v>0</v>
      </c>
      <c r="AD111" s="36">
        <f t="shared" si="11"/>
        <v>0</v>
      </c>
      <c r="AE111" s="36">
        <f t="shared" si="12"/>
        <v>0</v>
      </c>
      <c r="AF111" s="36">
        <f t="shared" si="13"/>
        <v>0</v>
      </c>
      <c r="AG111" s="37"/>
      <c r="AH111" s="37">
        <f>IF(A111=1,AF111,0)</f>
        <v>0</v>
      </c>
      <c r="AI111" s="37">
        <f>IF(A111=2,AF111,0)</f>
        <v>0</v>
      </c>
      <c r="AJ111" s="37">
        <f>IF(A111=3,AF111,0)</f>
        <v>0</v>
      </c>
    </row>
    <row r="112" spans="1:781" s="1" customFormat="1" ht="15.6" x14ac:dyDescent="0.3">
      <c r="A112" s="38">
        <v>3</v>
      </c>
      <c r="B112" s="98" t="s">
        <v>404</v>
      </c>
      <c r="C112" s="99"/>
      <c r="D112" s="100" t="s">
        <v>58</v>
      </c>
      <c r="E112" s="100"/>
      <c r="F112" s="100">
        <v>15</v>
      </c>
      <c r="G112" s="45"/>
      <c r="H112" s="100">
        <v>1</v>
      </c>
      <c r="I112" s="100" t="s">
        <v>47</v>
      </c>
      <c r="J112" s="100" t="s">
        <v>250</v>
      </c>
      <c r="K112" s="101" t="s">
        <v>44</v>
      </c>
      <c r="L112" s="55">
        <v>1997</v>
      </c>
      <c r="M112" s="63">
        <v>35717</v>
      </c>
      <c r="N112" s="102"/>
      <c r="O112" s="103"/>
      <c r="P112" s="103"/>
      <c r="Q112" s="50" t="s">
        <v>256</v>
      </c>
      <c r="R112" s="78" t="s">
        <v>405</v>
      </c>
      <c r="S112" s="34"/>
      <c r="T112" s="35">
        <f t="shared" si="14"/>
        <v>0</v>
      </c>
      <c r="U112" s="34"/>
      <c r="V112" s="34"/>
      <c r="W112" s="34"/>
      <c r="X112" s="34"/>
      <c r="Y112" s="34"/>
      <c r="Z112" s="34"/>
      <c r="AA112" s="34"/>
      <c r="AC112" s="36">
        <f t="shared" si="10"/>
        <v>0</v>
      </c>
      <c r="AD112" s="36">
        <f t="shared" si="11"/>
        <v>0</v>
      </c>
      <c r="AE112" s="36">
        <f t="shared" si="12"/>
        <v>0</v>
      </c>
      <c r="AF112" s="36">
        <f t="shared" si="13"/>
        <v>0</v>
      </c>
      <c r="AG112" s="37"/>
      <c r="AH112" s="37">
        <f>IF(A112=1,AF112,0)</f>
        <v>0</v>
      </c>
      <c r="AI112" s="37">
        <f>IF(A112=2,AF112,0)</f>
        <v>0</v>
      </c>
      <c r="AJ112" s="37">
        <f>IF(A112=3,AF112,0)</f>
        <v>0</v>
      </c>
    </row>
    <row r="113" spans="1:36" s="1" customFormat="1" ht="24" x14ac:dyDescent="0.3">
      <c r="A113" s="409">
        <v>2</v>
      </c>
      <c r="B113" s="98" t="s">
        <v>406</v>
      </c>
      <c r="C113" s="99"/>
      <c r="D113" s="100" t="s">
        <v>58</v>
      </c>
      <c r="E113" s="100"/>
      <c r="F113" s="100"/>
      <c r="G113" s="45"/>
      <c r="H113" s="100">
        <v>1</v>
      </c>
      <c r="I113" s="100" t="s">
        <v>73</v>
      </c>
      <c r="J113" s="100" t="s">
        <v>250</v>
      </c>
      <c r="K113" s="101" t="s">
        <v>44</v>
      </c>
      <c r="L113" s="55">
        <v>1996</v>
      </c>
      <c r="M113" s="63">
        <v>35381</v>
      </c>
      <c r="N113" s="102">
        <v>600000</v>
      </c>
      <c r="O113" s="103"/>
      <c r="P113" s="103"/>
      <c r="Q113" s="50" t="s">
        <v>407</v>
      </c>
      <c r="R113" s="78" t="s">
        <v>408</v>
      </c>
      <c r="S113" s="34"/>
      <c r="T113" s="35">
        <f t="shared" si="14"/>
        <v>0</v>
      </c>
      <c r="U113" s="34"/>
      <c r="V113" s="34"/>
      <c r="W113" s="34"/>
      <c r="X113" s="34"/>
      <c r="Y113" s="34"/>
      <c r="Z113" s="34"/>
      <c r="AA113" s="34"/>
      <c r="AC113" s="36">
        <f t="shared" si="10"/>
        <v>0.31634674344753627</v>
      </c>
      <c r="AD113" s="36">
        <f t="shared" si="11"/>
        <v>0</v>
      </c>
      <c r="AE113" s="36">
        <f t="shared" si="12"/>
        <v>0</v>
      </c>
      <c r="AF113" s="36">
        <f t="shared" si="13"/>
        <v>0.31634674344753627</v>
      </c>
      <c r="AG113" s="37"/>
      <c r="AH113" s="37">
        <f>IF(A113=1,AF113,0)</f>
        <v>0</v>
      </c>
      <c r="AI113" s="37">
        <f>IF(A113=2,AF113,0)</f>
        <v>0.31634674344753627</v>
      </c>
      <c r="AJ113" s="37">
        <f>IF(A113=3,AF113,0)</f>
        <v>0</v>
      </c>
    </row>
    <row r="114" spans="1:36" s="1" customFormat="1" ht="15.6" x14ac:dyDescent="0.3">
      <c r="A114" s="38">
        <v>3</v>
      </c>
      <c r="B114" s="98" t="s">
        <v>409</v>
      </c>
      <c r="C114" s="99"/>
      <c r="D114" s="100"/>
      <c r="E114" s="100"/>
      <c r="F114" s="100"/>
      <c r="G114" s="45"/>
      <c r="H114" s="100">
        <v>1</v>
      </c>
      <c r="I114" s="100" t="s">
        <v>73</v>
      </c>
      <c r="J114" s="100" t="s">
        <v>250</v>
      </c>
      <c r="K114" s="101" t="s">
        <v>44</v>
      </c>
      <c r="L114" s="55">
        <v>1996</v>
      </c>
      <c r="M114" s="63">
        <v>35381</v>
      </c>
      <c r="N114" s="102"/>
      <c r="O114" s="103"/>
      <c r="P114" s="103"/>
      <c r="Q114" s="50" t="s">
        <v>410</v>
      </c>
      <c r="R114" s="78" t="s">
        <v>411</v>
      </c>
      <c r="S114" s="34"/>
      <c r="T114" s="35"/>
      <c r="U114" s="34"/>
      <c r="V114" s="34"/>
      <c r="W114" s="34"/>
      <c r="X114" s="34"/>
      <c r="Y114" s="34"/>
      <c r="Z114" s="34"/>
      <c r="AA114" s="34"/>
      <c r="AC114" s="36"/>
      <c r="AD114" s="36"/>
      <c r="AE114" s="36"/>
      <c r="AF114" s="36"/>
      <c r="AG114" s="37"/>
      <c r="AH114" s="37"/>
      <c r="AI114" s="37"/>
      <c r="AJ114" s="37"/>
    </row>
    <row r="115" spans="1:36" s="1" customFormat="1" ht="15.6" x14ac:dyDescent="0.3">
      <c r="A115" s="409">
        <v>2</v>
      </c>
      <c r="B115" s="98" t="s">
        <v>412</v>
      </c>
      <c r="C115" s="99" t="s">
        <v>213</v>
      </c>
      <c r="D115" s="100"/>
      <c r="E115" s="100"/>
      <c r="F115" s="100"/>
      <c r="G115" s="45"/>
      <c r="H115" s="100">
        <v>1</v>
      </c>
      <c r="I115" s="100" t="s">
        <v>47</v>
      </c>
      <c r="J115" s="100" t="s">
        <v>99</v>
      </c>
      <c r="K115" s="101" t="s">
        <v>358</v>
      </c>
      <c r="L115" s="55">
        <v>1996</v>
      </c>
      <c r="M115" s="63">
        <v>35306</v>
      </c>
      <c r="N115" s="102">
        <v>166000</v>
      </c>
      <c r="O115" s="103">
        <v>300</v>
      </c>
      <c r="P115" s="103"/>
      <c r="Q115" s="50" t="s">
        <v>363</v>
      </c>
      <c r="R115" s="78" t="s">
        <v>413</v>
      </c>
      <c r="S115" s="34" t="s">
        <v>265</v>
      </c>
      <c r="T115" s="35" t="str">
        <f t="shared" ref="T115:T178" si="15">C115</f>
        <v>Pb Zn</v>
      </c>
      <c r="U115" s="34"/>
      <c r="V115" s="34"/>
      <c r="W115" s="34"/>
      <c r="X115" s="34"/>
      <c r="Y115" s="34"/>
      <c r="Z115" s="34"/>
      <c r="AA115" s="34"/>
      <c r="AC115" s="36">
        <f t="shared" ref="AC115:AC166" si="16">N115/1896653</f>
        <v>8.7522599020485037E-2</v>
      </c>
      <c r="AD115" s="36">
        <f t="shared" ref="AD115:AD178" si="17">O115/39</f>
        <v>7.6923076923076925</v>
      </c>
      <c r="AE115" s="36">
        <f t="shared" ref="AE115:AE178" si="18">P115/14</f>
        <v>0</v>
      </c>
      <c r="AF115" s="36">
        <f t="shared" ref="AF115:AF178" si="19">SUM(AC115:AE115)</f>
        <v>7.7798302913281772</v>
      </c>
      <c r="AG115" s="37"/>
      <c r="AH115" s="37">
        <f>IF(A115=1,AF115,0)</f>
        <v>0</v>
      </c>
      <c r="AI115" s="37">
        <f>IF(A115=2,AF115,0)</f>
        <v>7.7798302913281772</v>
      </c>
      <c r="AJ115" s="37">
        <f>IF(A115=3,AF115,0)</f>
        <v>0</v>
      </c>
    </row>
    <row r="116" spans="1:36" s="1" customFormat="1" ht="15.6" x14ac:dyDescent="0.3">
      <c r="A116" s="409">
        <v>2</v>
      </c>
      <c r="B116" s="98" t="s">
        <v>414</v>
      </c>
      <c r="C116" s="99" t="s">
        <v>213</v>
      </c>
      <c r="D116" s="100" t="s">
        <v>58</v>
      </c>
      <c r="E116" s="100" t="s">
        <v>81</v>
      </c>
      <c r="F116" s="100">
        <v>45</v>
      </c>
      <c r="G116" s="45">
        <v>1520000</v>
      </c>
      <c r="H116" s="100">
        <v>1</v>
      </c>
      <c r="I116" s="100" t="s">
        <v>47</v>
      </c>
      <c r="J116" s="100" t="s">
        <v>82</v>
      </c>
      <c r="K116" s="101">
        <v>220</v>
      </c>
      <c r="L116" s="55">
        <v>1996</v>
      </c>
      <c r="M116" s="71">
        <v>35186</v>
      </c>
      <c r="N116" s="102">
        <v>220000</v>
      </c>
      <c r="O116" s="103">
        <v>6</v>
      </c>
      <c r="P116" s="103"/>
      <c r="Q116" s="50" t="s">
        <v>415</v>
      </c>
      <c r="R116" s="78"/>
      <c r="S116" s="34"/>
      <c r="T116" s="35" t="str">
        <f>C116</f>
        <v>Pb Zn</v>
      </c>
      <c r="U116" s="34"/>
      <c r="V116" s="34"/>
      <c r="W116" s="34"/>
      <c r="X116" s="34"/>
      <c r="Y116" s="34"/>
      <c r="Z116" s="34"/>
      <c r="AA116" s="34"/>
      <c r="AC116" s="36">
        <f>N116/1896653</f>
        <v>0.11599380593076329</v>
      </c>
      <c r="AD116" s="36">
        <f>O116/39</f>
        <v>0.15384615384615385</v>
      </c>
      <c r="AE116" s="36">
        <f>P116/14</f>
        <v>0</v>
      </c>
      <c r="AF116" s="36">
        <f>SUM(AC116:AE116)</f>
        <v>0.26983995977691716</v>
      </c>
      <c r="AG116" s="37"/>
      <c r="AH116" s="37">
        <f>IF(A116=1,AF116,0)</f>
        <v>0</v>
      </c>
      <c r="AI116" s="37">
        <f>IF(A116=2,AF116,0)</f>
        <v>0.26983995977691716</v>
      </c>
      <c r="AJ116" s="37">
        <f>IF(A116=3,AF116,0)</f>
        <v>0</v>
      </c>
    </row>
    <row r="117" spans="1:36" s="1" customFormat="1" ht="28.8" x14ac:dyDescent="0.3">
      <c r="A117" s="56">
        <v>1</v>
      </c>
      <c r="B117" s="98" t="s">
        <v>416</v>
      </c>
      <c r="C117" s="99" t="s">
        <v>65</v>
      </c>
      <c r="D117" s="100"/>
      <c r="E117" s="100"/>
      <c r="F117" s="100"/>
      <c r="G117" s="45"/>
      <c r="H117" s="100">
        <v>1</v>
      </c>
      <c r="I117" s="100" t="s">
        <v>47</v>
      </c>
      <c r="J117" s="100" t="s">
        <v>48</v>
      </c>
      <c r="K117" s="101">
        <v>208</v>
      </c>
      <c r="L117" s="55">
        <v>1996</v>
      </c>
      <c r="M117" s="63">
        <v>35148</v>
      </c>
      <c r="N117" s="102">
        <v>1600000</v>
      </c>
      <c r="O117" s="103">
        <v>26</v>
      </c>
      <c r="P117" s="103"/>
      <c r="Q117" s="50" t="s">
        <v>417</v>
      </c>
      <c r="R117" s="78" t="s">
        <v>418</v>
      </c>
      <c r="S117" s="34" t="s">
        <v>172</v>
      </c>
      <c r="T117" s="35" t="str">
        <f t="shared" si="15"/>
        <v>Cu</v>
      </c>
      <c r="U117" s="34">
        <v>372</v>
      </c>
      <c r="V117" s="34">
        <v>0.55000000000000004</v>
      </c>
      <c r="W117" s="34">
        <v>0.11</v>
      </c>
      <c r="X117" s="34">
        <v>0.63823028986031427</v>
      </c>
      <c r="Y117" s="34">
        <v>1969</v>
      </c>
      <c r="Z117" s="34">
        <v>55</v>
      </c>
      <c r="AA117" s="34" t="s">
        <v>173</v>
      </c>
      <c r="AC117" s="36">
        <f t="shared" si="16"/>
        <v>0.84359131586009672</v>
      </c>
      <c r="AD117" s="36">
        <f t="shared" si="17"/>
        <v>0.66666666666666663</v>
      </c>
      <c r="AE117" s="36">
        <f t="shared" si="18"/>
        <v>0</v>
      </c>
      <c r="AF117" s="36">
        <f t="shared" si="19"/>
        <v>1.5102579825267632</v>
      </c>
      <c r="AG117" s="37"/>
      <c r="AH117" s="37">
        <f>IF(A117=1,AF117,0)</f>
        <v>1.5102579825267632</v>
      </c>
      <c r="AI117" s="37">
        <f>IF(A117=2,AF117,0)</f>
        <v>0</v>
      </c>
      <c r="AJ117" s="37">
        <f>IF(A117=3,AF117,0)</f>
        <v>0</v>
      </c>
    </row>
    <row r="118" spans="1:36" s="1" customFormat="1" ht="28.8" x14ac:dyDescent="0.3">
      <c r="A118" s="38">
        <v>3</v>
      </c>
      <c r="B118" s="98" t="s">
        <v>419</v>
      </c>
      <c r="C118" s="99" t="s">
        <v>420</v>
      </c>
      <c r="D118" s="100" t="s">
        <v>117</v>
      </c>
      <c r="E118" s="99" t="s">
        <v>421</v>
      </c>
      <c r="F118" s="100">
        <v>40</v>
      </c>
      <c r="G118" s="45">
        <v>20000000</v>
      </c>
      <c r="H118" s="100">
        <v>1</v>
      </c>
      <c r="I118" s="100" t="s">
        <v>47</v>
      </c>
      <c r="J118" s="100" t="s">
        <v>135</v>
      </c>
      <c r="K118" s="101"/>
      <c r="L118" s="55">
        <v>1996</v>
      </c>
      <c r="M118" s="108">
        <v>1996</v>
      </c>
      <c r="N118" s="109">
        <v>0</v>
      </c>
      <c r="O118" s="103"/>
      <c r="P118" s="103"/>
      <c r="Q118" s="78" t="s">
        <v>422</v>
      </c>
      <c r="R118" s="78" t="s">
        <v>423</v>
      </c>
      <c r="S118" s="34"/>
      <c r="T118" s="35" t="str">
        <f t="shared" si="15"/>
        <v>Pb,Zn, Ag</v>
      </c>
      <c r="U118" s="34"/>
      <c r="V118" s="34"/>
      <c r="W118" s="34"/>
      <c r="X118" s="34"/>
      <c r="Y118" s="34"/>
      <c r="Z118" s="34"/>
      <c r="AA118" s="34"/>
      <c r="AC118" s="36">
        <f t="shared" si="16"/>
        <v>0</v>
      </c>
      <c r="AD118" s="36">
        <f t="shared" si="17"/>
        <v>0</v>
      </c>
      <c r="AE118" s="36">
        <f t="shared" si="18"/>
        <v>0</v>
      </c>
      <c r="AF118" s="36">
        <f t="shared" si="19"/>
        <v>0</v>
      </c>
      <c r="AG118" s="37"/>
      <c r="AH118" s="37">
        <f>IF(A118=1,AF118,0)</f>
        <v>0</v>
      </c>
      <c r="AI118" s="37">
        <f>IF(A118=2,AF118,0)</f>
        <v>0</v>
      </c>
      <c r="AJ118" s="37">
        <f>IF(A118=3,AF118,0)</f>
        <v>0</v>
      </c>
    </row>
    <row r="119" spans="1:36" s="1" customFormat="1" ht="40.799999999999997" customHeight="1" x14ac:dyDescent="0.3">
      <c r="A119" s="38">
        <v>3</v>
      </c>
      <c r="B119" s="98" t="s">
        <v>424</v>
      </c>
      <c r="C119" s="99" t="s">
        <v>46</v>
      </c>
      <c r="D119" s="100"/>
      <c r="E119" s="100"/>
      <c r="F119" s="100"/>
      <c r="G119" s="45"/>
      <c r="H119" s="100">
        <v>1</v>
      </c>
      <c r="I119" s="100" t="s">
        <v>47</v>
      </c>
      <c r="J119" s="100" t="s">
        <v>99</v>
      </c>
      <c r="K119" s="101" t="s">
        <v>44</v>
      </c>
      <c r="L119" s="55">
        <v>1995</v>
      </c>
      <c r="M119" s="63">
        <v>35041</v>
      </c>
      <c r="N119" s="102"/>
      <c r="O119" s="103"/>
      <c r="P119" s="103"/>
      <c r="Q119" s="50" t="s">
        <v>374</v>
      </c>
      <c r="R119" s="78" t="s">
        <v>425</v>
      </c>
      <c r="S119" s="34"/>
      <c r="T119" s="35" t="str">
        <f t="shared" si="15"/>
        <v>Au</v>
      </c>
      <c r="U119" s="34"/>
      <c r="V119" s="34"/>
      <c r="W119" s="34"/>
      <c r="X119" s="34"/>
      <c r="Y119" s="34">
        <v>1957</v>
      </c>
      <c r="Z119" s="34"/>
      <c r="AA119" s="34"/>
      <c r="AC119" s="36">
        <f t="shared" si="16"/>
        <v>0</v>
      </c>
      <c r="AD119" s="36">
        <f t="shared" si="17"/>
        <v>0</v>
      </c>
      <c r="AE119" s="36">
        <f t="shared" si="18"/>
        <v>0</v>
      </c>
      <c r="AF119" s="36">
        <f t="shared" si="19"/>
        <v>0</v>
      </c>
      <c r="AG119" s="37"/>
      <c r="AH119" s="37">
        <f>IF(A119=1,AF119,0)</f>
        <v>0</v>
      </c>
      <c r="AI119" s="37">
        <f>IF(A119=2,AF119,0)</f>
        <v>0</v>
      </c>
      <c r="AJ119" s="37">
        <f>IF(A119=3,AF119,0)</f>
        <v>0</v>
      </c>
    </row>
    <row r="120" spans="1:36" s="1" customFormat="1" ht="29.4" customHeight="1" x14ac:dyDescent="0.3">
      <c r="A120" s="38">
        <v>3</v>
      </c>
      <c r="B120" s="98" t="s">
        <v>426</v>
      </c>
      <c r="C120" s="99" t="s">
        <v>46</v>
      </c>
      <c r="D120" s="100"/>
      <c r="E120" s="100" t="s">
        <v>427</v>
      </c>
      <c r="F120" s="100" t="s">
        <v>428</v>
      </c>
      <c r="G120" s="45">
        <v>3000000</v>
      </c>
      <c r="H120" s="100">
        <v>1</v>
      </c>
      <c r="I120" s="100" t="s">
        <v>47</v>
      </c>
      <c r="J120" s="100" t="s">
        <v>108</v>
      </c>
      <c r="K120" s="101">
        <v>207</v>
      </c>
      <c r="L120" s="55">
        <v>1995</v>
      </c>
      <c r="M120" s="58">
        <v>35034</v>
      </c>
      <c r="N120" s="102"/>
      <c r="O120" s="103"/>
      <c r="P120" s="103"/>
      <c r="Q120" s="50" t="s">
        <v>429</v>
      </c>
      <c r="R120" s="78" t="s">
        <v>430</v>
      </c>
      <c r="S120" s="34"/>
      <c r="T120" s="35" t="str">
        <f t="shared" si="15"/>
        <v>Au</v>
      </c>
      <c r="U120" s="34"/>
      <c r="V120" s="34"/>
      <c r="W120" s="34"/>
      <c r="X120" s="34"/>
      <c r="Y120" s="34"/>
      <c r="Z120" s="34"/>
      <c r="AA120" s="34"/>
      <c r="AC120" s="36">
        <f t="shared" si="16"/>
        <v>0</v>
      </c>
      <c r="AD120" s="36">
        <f t="shared" si="17"/>
        <v>0</v>
      </c>
      <c r="AE120" s="36">
        <f t="shared" si="18"/>
        <v>0</v>
      </c>
      <c r="AF120" s="36">
        <f t="shared" si="19"/>
        <v>0</v>
      </c>
      <c r="AG120" s="37"/>
      <c r="AH120" s="37">
        <f>IF(A120=1,AF120,0)</f>
        <v>0</v>
      </c>
      <c r="AI120" s="37">
        <f>IF(A120=2,AF120,0)</f>
        <v>0</v>
      </c>
      <c r="AJ120" s="37">
        <f>IF(A120=3,AF120,0)</f>
        <v>0</v>
      </c>
    </row>
    <row r="121" spans="1:36" s="1" customFormat="1" ht="15.6" x14ac:dyDescent="0.3">
      <c r="A121" s="409">
        <v>2</v>
      </c>
      <c r="B121" s="98" t="s">
        <v>431</v>
      </c>
      <c r="C121" s="99" t="s">
        <v>46</v>
      </c>
      <c r="D121" s="100" t="s">
        <v>272</v>
      </c>
      <c r="E121" s="100" t="s">
        <v>202</v>
      </c>
      <c r="F121" s="100">
        <v>17</v>
      </c>
      <c r="G121" s="45"/>
      <c r="H121" s="100">
        <v>1</v>
      </c>
      <c r="I121" s="100" t="s">
        <v>73</v>
      </c>
      <c r="J121" s="100" t="s">
        <v>108</v>
      </c>
      <c r="K121" s="101">
        <v>206</v>
      </c>
      <c r="L121" s="55">
        <v>1995</v>
      </c>
      <c r="M121" s="63">
        <v>34944</v>
      </c>
      <c r="N121" s="102">
        <v>50000</v>
      </c>
      <c r="O121" s="103"/>
      <c r="P121" s="103">
        <v>12</v>
      </c>
      <c r="Q121" s="50" t="s">
        <v>363</v>
      </c>
      <c r="R121" s="78" t="s">
        <v>432</v>
      </c>
      <c r="S121" s="34" t="s">
        <v>383</v>
      </c>
      <c r="T121" s="35" t="str">
        <f t="shared" si="15"/>
        <v>Au</v>
      </c>
      <c r="U121" s="34"/>
      <c r="V121" s="34"/>
      <c r="W121" s="34"/>
      <c r="X121" s="34"/>
      <c r="Y121" s="34"/>
      <c r="Z121" s="34"/>
      <c r="AA121" s="34"/>
      <c r="AC121" s="36">
        <f t="shared" si="16"/>
        <v>2.6362228620628023E-2</v>
      </c>
      <c r="AD121" s="36">
        <f t="shared" si="17"/>
        <v>0</v>
      </c>
      <c r="AE121" s="36">
        <f t="shared" si="18"/>
        <v>0.8571428571428571</v>
      </c>
      <c r="AF121" s="36">
        <f t="shared" si="19"/>
        <v>0.88350508576348508</v>
      </c>
      <c r="AG121" s="37"/>
      <c r="AH121" s="37">
        <f>IF(A121=1,AF121,0)</f>
        <v>0</v>
      </c>
      <c r="AI121" s="37">
        <f>IF(A121=2,AF121,0)</f>
        <v>0.88350508576348508</v>
      </c>
      <c r="AJ121" s="37">
        <f>IF(A121=3,AF121,0)</f>
        <v>0</v>
      </c>
    </row>
    <row r="122" spans="1:36" s="1" customFormat="1" ht="25.8" customHeight="1" x14ac:dyDescent="0.3">
      <c r="A122" s="56">
        <v>1</v>
      </c>
      <c r="B122" s="98" t="s">
        <v>433</v>
      </c>
      <c r="C122" s="99" t="s">
        <v>46</v>
      </c>
      <c r="D122" s="100" t="s">
        <v>272</v>
      </c>
      <c r="E122" s="100" t="s">
        <v>427</v>
      </c>
      <c r="F122" s="100">
        <v>44</v>
      </c>
      <c r="G122" s="45">
        <v>5250000</v>
      </c>
      <c r="H122" s="100">
        <v>1</v>
      </c>
      <c r="I122" s="100" t="s">
        <v>47</v>
      </c>
      <c r="J122" s="100" t="s">
        <v>135</v>
      </c>
      <c r="K122" s="101">
        <v>205</v>
      </c>
      <c r="L122" s="55">
        <v>1995</v>
      </c>
      <c r="M122" s="63">
        <v>34930</v>
      </c>
      <c r="N122" s="102">
        <v>4200000</v>
      </c>
      <c r="O122" s="103">
        <v>80</v>
      </c>
      <c r="P122" s="103"/>
      <c r="Q122" s="50" t="s">
        <v>369</v>
      </c>
      <c r="R122" s="78" t="s">
        <v>434</v>
      </c>
      <c r="S122" s="34" t="s">
        <v>265</v>
      </c>
      <c r="T122" s="35" t="str">
        <f t="shared" si="15"/>
        <v>Au</v>
      </c>
      <c r="U122" s="34">
        <v>43</v>
      </c>
      <c r="V122" s="34"/>
      <c r="W122" s="34">
        <v>1.51</v>
      </c>
      <c r="X122" s="34">
        <v>1.2111612517188581</v>
      </c>
      <c r="Y122" s="34">
        <v>1993</v>
      </c>
      <c r="Z122" s="34">
        <v>8</v>
      </c>
      <c r="AA122" s="34" t="s">
        <v>173</v>
      </c>
      <c r="AC122" s="36">
        <f t="shared" si="16"/>
        <v>2.214427204132754</v>
      </c>
      <c r="AD122" s="36">
        <f t="shared" si="17"/>
        <v>2.0512820512820511</v>
      </c>
      <c r="AE122" s="36">
        <f t="shared" si="18"/>
        <v>0</v>
      </c>
      <c r="AF122" s="36">
        <f t="shared" si="19"/>
        <v>4.2657092554148051</v>
      </c>
      <c r="AG122" s="37"/>
      <c r="AH122" s="37">
        <f>IF(A122=1,AF122,0)</f>
        <v>4.2657092554148051</v>
      </c>
      <c r="AI122" s="37">
        <f>IF(A122=2,AF122,0)</f>
        <v>0</v>
      </c>
      <c r="AJ122" s="37">
        <f>IF(A122=3,AF122,0)</f>
        <v>0</v>
      </c>
    </row>
    <row r="123" spans="1:36" s="1" customFormat="1" ht="15.6" x14ac:dyDescent="0.3">
      <c r="A123" s="38">
        <v>3</v>
      </c>
      <c r="B123" s="98" t="s">
        <v>435</v>
      </c>
      <c r="C123" s="99" t="s">
        <v>46</v>
      </c>
      <c r="D123" s="100" t="s">
        <v>220</v>
      </c>
      <c r="E123" s="100" t="s">
        <v>202</v>
      </c>
      <c r="F123" s="100">
        <v>4</v>
      </c>
      <c r="G123" s="45">
        <v>25000</v>
      </c>
      <c r="H123" s="100">
        <v>1</v>
      </c>
      <c r="I123" s="100" t="s">
        <v>47</v>
      </c>
      <c r="J123" s="100" t="s">
        <v>53</v>
      </c>
      <c r="K123" s="101">
        <v>204</v>
      </c>
      <c r="L123" s="55">
        <v>1995</v>
      </c>
      <c r="M123" s="63">
        <v>34875</v>
      </c>
      <c r="N123" s="102">
        <v>5000</v>
      </c>
      <c r="O123" s="103"/>
      <c r="P123" s="103"/>
      <c r="Q123" s="50" t="s">
        <v>429</v>
      </c>
      <c r="R123" s="78"/>
      <c r="S123" s="34"/>
      <c r="T123" s="35" t="str">
        <f t="shared" si="15"/>
        <v>Au</v>
      </c>
      <c r="U123" s="34"/>
      <c r="V123" s="34"/>
      <c r="W123" s="34"/>
      <c r="X123" s="34"/>
      <c r="Y123" s="34"/>
      <c r="Z123" s="34"/>
      <c r="AA123" s="34"/>
      <c r="AC123" s="36">
        <f t="shared" si="16"/>
        <v>2.6362228620628024E-3</v>
      </c>
      <c r="AD123" s="36">
        <f t="shared" si="17"/>
        <v>0</v>
      </c>
      <c r="AE123" s="36">
        <f t="shared" si="18"/>
        <v>0</v>
      </c>
      <c r="AF123" s="36">
        <f t="shared" si="19"/>
        <v>2.6362228620628024E-3</v>
      </c>
      <c r="AG123" s="37"/>
      <c r="AH123" s="37">
        <f>IF(A123=1,AF123,0)</f>
        <v>0</v>
      </c>
      <c r="AI123" s="37">
        <f>IF(A123=2,AF123,0)</f>
        <v>0</v>
      </c>
      <c r="AJ123" s="37">
        <f>IF(A123=3,AF123,0)</f>
        <v>2.6362228620628024E-3</v>
      </c>
    </row>
    <row r="124" spans="1:36" s="1" customFormat="1" ht="15.6" x14ac:dyDescent="0.3">
      <c r="A124" s="38">
        <v>3</v>
      </c>
      <c r="B124" s="98" t="s">
        <v>436</v>
      </c>
      <c r="C124" s="99" t="s">
        <v>46</v>
      </c>
      <c r="D124" s="100" t="s">
        <v>220</v>
      </c>
      <c r="E124" s="100" t="s">
        <v>202</v>
      </c>
      <c r="F124" s="100">
        <v>7</v>
      </c>
      <c r="G124" s="45">
        <v>120000</v>
      </c>
      <c r="H124" s="100">
        <v>2</v>
      </c>
      <c r="I124" s="100" t="s">
        <v>47</v>
      </c>
      <c r="J124" s="100" t="s">
        <v>206</v>
      </c>
      <c r="K124" s="101">
        <v>203</v>
      </c>
      <c r="L124" s="55">
        <v>1995</v>
      </c>
      <c r="M124" s="58">
        <v>34851</v>
      </c>
      <c r="N124" s="102">
        <v>40000</v>
      </c>
      <c r="O124" s="103"/>
      <c r="P124" s="103"/>
      <c r="Q124" s="50" t="s">
        <v>429</v>
      </c>
      <c r="R124" s="78"/>
      <c r="S124" s="34"/>
      <c r="T124" s="35" t="str">
        <f t="shared" si="15"/>
        <v>Au</v>
      </c>
      <c r="U124" s="34"/>
      <c r="V124" s="34"/>
      <c r="W124" s="34"/>
      <c r="X124" s="34"/>
      <c r="Y124" s="34"/>
      <c r="Z124" s="34"/>
      <c r="AA124" s="34"/>
      <c r="AC124" s="36">
        <f t="shared" si="16"/>
        <v>2.1089782896502419E-2</v>
      </c>
      <c r="AD124" s="36">
        <f t="shared" si="17"/>
        <v>0</v>
      </c>
      <c r="AE124" s="36">
        <f t="shared" si="18"/>
        <v>0</v>
      </c>
      <c r="AF124" s="36">
        <f t="shared" si="19"/>
        <v>2.1089782896502419E-2</v>
      </c>
      <c r="AG124" s="37"/>
      <c r="AH124" s="37">
        <f>IF(A124=1,AF124,0)</f>
        <v>0</v>
      </c>
      <c r="AI124" s="37">
        <f>IF(A124=2,AF124,0)</f>
        <v>0</v>
      </c>
      <c r="AJ124" s="37">
        <f>IF(A124=3,AF124,0)</f>
        <v>2.1089782896502419E-2</v>
      </c>
    </row>
    <row r="125" spans="1:36" s="1" customFormat="1" ht="15.6" x14ac:dyDescent="0.3">
      <c r="A125" s="56">
        <v>1</v>
      </c>
      <c r="B125" s="98" t="s">
        <v>437</v>
      </c>
      <c r="C125" s="99" t="s">
        <v>127</v>
      </c>
      <c r="D125" s="100"/>
      <c r="E125" s="100"/>
      <c r="F125" s="100"/>
      <c r="G125" s="45"/>
      <c r="H125" s="100">
        <v>1</v>
      </c>
      <c r="I125" s="100" t="s">
        <v>47</v>
      </c>
      <c r="J125" s="100" t="s">
        <v>99</v>
      </c>
      <c r="K125" s="101" t="s">
        <v>44</v>
      </c>
      <c r="L125" s="55">
        <v>1994</v>
      </c>
      <c r="M125" s="63">
        <v>34657</v>
      </c>
      <c r="N125" s="102">
        <v>1900000</v>
      </c>
      <c r="O125" s="103"/>
      <c r="P125" s="103"/>
      <c r="Q125" s="50" t="s">
        <v>54</v>
      </c>
      <c r="R125" s="78" t="s">
        <v>438</v>
      </c>
      <c r="S125" s="34" t="s">
        <v>270</v>
      </c>
      <c r="T125" s="35" t="str">
        <f t="shared" si="15"/>
        <v>P</v>
      </c>
      <c r="U125" s="34"/>
      <c r="V125" s="34"/>
      <c r="W125" s="34"/>
      <c r="X125" s="34"/>
      <c r="Y125" s="34"/>
      <c r="Z125" s="34"/>
      <c r="AA125" s="34"/>
      <c r="AC125" s="36">
        <f t="shared" si="16"/>
        <v>1.0017646875838648</v>
      </c>
      <c r="AD125" s="36">
        <f t="shared" si="17"/>
        <v>0</v>
      </c>
      <c r="AE125" s="36">
        <f t="shared" si="18"/>
        <v>0</v>
      </c>
      <c r="AF125" s="36">
        <f t="shared" si="19"/>
        <v>1.0017646875838648</v>
      </c>
      <c r="AG125" s="37"/>
      <c r="AH125" s="37">
        <f>IF(A125=1,AF125,0)</f>
        <v>1.0017646875838648</v>
      </c>
      <c r="AI125" s="37">
        <f>IF(A125=2,AF125,0)</f>
        <v>0</v>
      </c>
      <c r="AJ125" s="37">
        <f>IF(A125=3,AF125,0)</f>
        <v>0</v>
      </c>
    </row>
    <row r="126" spans="1:36" s="1" customFormat="1" ht="15.6" x14ac:dyDescent="0.3">
      <c r="A126" s="56">
        <v>1</v>
      </c>
      <c r="B126" s="98" t="s">
        <v>439</v>
      </c>
      <c r="C126" s="99" t="s">
        <v>127</v>
      </c>
      <c r="D126" s="100"/>
      <c r="E126" s="100"/>
      <c r="F126" s="100"/>
      <c r="G126" s="45"/>
      <c r="H126" s="100">
        <v>1</v>
      </c>
      <c r="I126" s="100" t="s">
        <v>47</v>
      </c>
      <c r="J126" s="100" t="s">
        <v>99</v>
      </c>
      <c r="K126" s="101" t="s">
        <v>44</v>
      </c>
      <c r="L126" s="55">
        <v>1994</v>
      </c>
      <c r="M126" s="63">
        <v>34609</v>
      </c>
      <c r="N126" s="102">
        <v>6800000</v>
      </c>
      <c r="O126" s="103"/>
      <c r="P126" s="103"/>
      <c r="Q126" s="50" t="s">
        <v>54</v>
      </c>
      <c r="R126" s="78" t="s">
        <v>440</v>
      </c>
      <c r="S126" s="34" t="s">
        <v>270</v>
      </c>
      <c r="T126" s="35" t="str">
        <f t="shared" si="15"/>
        <v>P</v>
      </c>
      <c r="U126" s="34"/>
      <c r="V126" s="34"/>
      <c r="W126" s="34"/>
      <c r="X126" s="34"/>
      <c r="Y126" s="34"/>
      <c r="Z126" s="34"/>
      <c r="AA126" s="34"/>
      <c r="AC126" s="36">
        <f t="shared" si="16"/>
        <v>3.5852630924054112</v>
      </c>
      <c r="AD126" s="36">
        <f t="shared" si="17"/>
        <v>0</v>
      </c>
      <c r="AE126" s="36">
        <f t="shared" si="18"/>
        <v>0</v>
      </c>
      <c r="AF126" s="36">
        <f t="shared" si="19"/>
        <v>3.5852630924054112</v>
      </c>
      <c r="AG126" s="37"/>
      <c r="AH126" s="37">
        <f>IF(A126=1,AF126,0)</f>
        <v>3.5852630924054112</v>
      </c>
      <c r="AI126" s="37">
        <f>IF(A126=2,AF126,0)</f>
        <v>0</v>
      </c>
      <c r="AJ126" s="37">
        <f>IF(A126=3,AF126,0)</f>
        <v>0</v>
      </c>
    </row>
    <row r="127" spans="1:36" s="1" customFormat="1" ht="15.6" x14ac:dyDescent="0.3">
      <c r="A127" s="38">
        <v>3</v>
      </c>
      <c r="B127" s="98" t="s">
        <v>441</v>
      </c>
      <c r="C127" s="99" t="s">
        <v>127</v>
      </c>
      <c r="D127" s="100"/>
      <c r="E127" s="100"/>
      <c r="F127" s="100"/>
      <c r="G127" s="45"/>
      <c r="H127" s="100">
        <v>2</v>
      </c>
      <c r="I127" s="100" t="s">
        <v>47</v>
      </c>
      <c r="J127" s="100" t="s">
        <v>206</v>
      </c>
      <c r="K127" s="101" t="s">
        <v>44</v>
      </c>
      <c r="L127" s="55">
        <v>1994</v>
      </c>
      <c r="M127" s="58">
        <v>34608</v>
      </c>
      <c r="N127" s="102">
        <v>76000</v>
      </c>
      <c r="O127" s="103"/>
      <c r="P127" s="103"/>
      <c r="Q127" s="50" t="s">
        <v>54</v>
      </c>
      <c r="R127" s="78" t="s">
        <v>442</v>
      </c>
      <c r="S127" s="34" t="s">
        <v>270</v>
      </c>
      <c r="T127" s="35" t="str">
        <f t="shared" si="15"/>
        <v>P</v>
      </c>
      <c r="U127" s="34"/>
      <c r="V127" s="34"/>
      <c r="W127" s="34"/>
      <c r="X127" s="34"/>
      <c r="Y127" s="34"/>
      <c r="Z127" s="34"/>
      <c r="AA127" s="34"/>
      <c r="AC127" s="36">
        <f t="shared" si="16"/>
        <v>4.0070587503354592E-2</v>
      </c>
      <c r="AD127" s="36">
        <f t="shared" si="17"/>
        <v>0</v>
      </c>
      <c r="AE127" s="36">
        <f t="shared" si="18"/>
        <v>0</v>
      </c>
      <c r="AF127" s="36">
        <f t="shared" si="19"/>
        <v>4.0070587503354592E-2</v>
      </c>
      <c r="AG127" s="37"/>
      <c r="AH127" s="37">
        <f>IF(A127=1,AF127,0)</f>
        <v>0</v>
      </c>
      <c r="AI127" s="37">
        <f>IF(A127=2,AF127,0)</f>
        <v>0</v>
      </c>
      <c r="AJ127" s="37">
        <f>IF(A127=3,AF127,0)</f>
        <v>4.0070587503354592E-2</v>
      </c>
    </row>
    <row r="128" spans="1:36" s="1" customFormat="1" ht="15.6" x14ac:dyDescent="0.3">
      <c r="A128" s="54">
        <v>4</v>
      </c>
      <c r="B128" s="98" t="s">
        <v>443</v>
      </c>
      <c r="C128" s="99" t="s">
        <v>127</v>
      </c>
      <c r="D128" s="100"/>
      <c r="E128" s="100"/>
      <c r="F128" s="100"/>
      <c r="G128" s="45"/>
      <c r="H128" s="100">
        <v>2</v>
      </c>
      <c r="I128" s="100" t="s">
        <v>47</v>
      </c>
      <c r="J128" s="100" t="s">
        <v>341</v>
      </c>
      <c r="K128" s="101" t="s">
        <v>44</v>
      </c>
      <c r="L128" s="55">
        <v>1994</v>
      </c>
      <c r="M128" s="58">
        <v>34486</v>
      </c>
      <c r="N128" s="102"/>
      <c r="O128" s="103"/>
      <c r="P128" s="103"/>
      <c r="Q128" s="50" t="s">
        <v>54</v>
      </c>
      <c r="R128" s="78" t="s">
        <v>444</v>
      </c>
      <c r="S128" s="34" t="s">
        <v>270</v>
      </c>
      <c r="T128" s="35" t="str">
        <f t="shared" si="15"/>
        <v>P</v>
      </c>
      <c r="U128" s="34"/>
      <c r="V128" s="34"/>
      <c r="W128" s="34"/>
      <c r="X128" s="34"/>
      <c r="Y128" s="34"/>
      <c r="Z128" s="34"/>
      <c r="AA128" s="34"/>
      <c r="AC128" s="36">
        <f t="shared" si="16"/>
        <v>0</v>
      </c>
      <c r="AD128" s="36">
        <f t="shared" si="17"/>
        <v>0</v>
      </c>
      <c r="AE128" s="36">
        <f t="shared" si="18"/>
        <v>0</v>
      </c>
      <c r="AF128" s="36">
        <f t="shared" si="19"/>
        <v>0</v>
      </c>
      <c r="AG128" s="37"/>
      <c r="AH128" s="37">
        <f>IF(A128=1,AF128,0)</f>
        <v>0</v>
      </c>
      <c r="AI128" s="37">
        <f>IF(A128=2,AF128,0)</f>
        <v>0</v>
      </c>
      <c r="AJ128" s="37">
        <f>IF(A128=3,AF128,0)</f>
        <v>0</v>
      </c>
    </row>
    <row r="129" spans="1:36" s="1" customFormat="1" ht="28.8" x14ac:dyDescent="0.3">
      <c r="A129" s="56">
        <v>1</v>
      </c>
      <c r="B129" s="98" t="s">
        <v>445</v>
      </c>
      <c r="C129" s="99" t="s">
        <v>46</v>
      </c>
      <c r="D129" s="100" t="s">
        <v>446</v>
      </c>
      <c r="E129" s="100" t="s">
        <v>81</v>
      </c>
      <c r="F129" s="100">
        <v>31</v>
      </c>
      <c r="G129" s="45">
        <v>7040000</v>
      </c>
      <c r="H129" s="100">
        <v>1</v>
      </c>
      <c r="I129" s="100" t="s">
        <v>73</v>
      </c>
      <c r="J129" s="100" t="s">
        <v>53</v>
      </c>
      <c r="K129" s="101">
        <v>202</v>
      </c>
      <c r="L129" s="55">
        <v>1994</v>
      </c>
      <c r="M129" s="63">
        <v>34387</v>
      </c>
      <c r="N129" s="102">
        <v>600000</v>
      </c>
      <c r="O129" s="103">
        <v>4</v>
      </c>
      <c r="P129" s="103">
        <v>17</v>
      </c>
      <c r="Q129" s="50" t="s">
        <v>369</v>
      </c>
      <c r="R129" s="78" t="s">
        <v>447</v>
      </c>
      <c r="S129" s="34" t="s">
        <v>448</v>
      </c>
      <c r="T129" s="35" t="str">
        <f t="shared" si="15"/>
        <v>Au</v>
      </c>
      <c r="U129" s="34"/>
      <c r="V129" s="34"/>
      <c r="W129" s="34"/>
      <c r="X129" s="34"/>
      <c r="Y129" s="34">
        <v>1950</v>
      </c>
      <c r="Z129" s="34"/>
      <c r="AA129" s="34" t="s">
        <v>173</v>
      </c>
      <c r="AC129" s="36">
        <f t="shared" si="16"/>
        <v>0.31634674344753627</v>
      </c>
      <c r="AD129" s="36">
        <f t="shared" si="17"/>
        <v>0.10256410256410256</v>
      </c>
      <c r="AE129" s="36">
        <f t="shared" si="18"/>
        <v>1.2142857142857142</v>
      </c>
      <c r="AF129" s="36">
        <f t="shared" si="19"/>
        <v>1.6331965602973531</v>
      </c>
      <c r="AG129" s="37"/>
      <c r="AH129" s="37">
        <f>IF(A129=1,AF129,0)</f>
        <v>1.6331965602973531</v>
      </c>
      <c r="AI129" s="37">
        <f>IF(A129=2,AF129,0)</f>
        <v>0</v>
      </c>
      <c r="AJ129" s="37">
        <f>IF(A129=3,AF129,0)</f>
        <v>0</v>
      </c>
    </row>
    <row r="130" spans="1:36" s="1" customFormat="1" ht="28.2" customHeight="1" x14ac:dyDescent="0.3">
      <c r="A130" s="54">
        <v>4</v>
      </c>
      <c r="B130" s="98" t="s">
        <v>449</v>
      </c>
      <c r="C130" s="99" t="s">
        <v>450</v>
      </c>
      <c r="D130" s="100"/>
      <c r="E130" s="100"/>
      <c r="F130" s="100"/>
      <c r="G130" s="45"/>
      <c r="H130" s="100">
        <v>3</v>
      </c>
      <c r="I130" s="100" t="s">
        <v>99</v>
      </c>
      <c r="J130" s="100" t="s">
        <v>99</v>
      </c>
      <c r="K130" s="101" t="s">
        <v>44</v>
      </c>
      <c r="L130" s="55">
        <v>1994</v>
      </c>
      <c r="M130" s="63">
        <v>34379</v>
      </c>
      <c r="N130" s="102">
        <v>5000000</v>
      </c>
      <c r="O130" s="103"/>
      <c r="P130" s="103"/>
      <c r="Q130" s="50" t="s">
        <v>54</v>
      </c>
      <c r="R130" s="78" t="s">
        <v>451</v>
      </c>
      <c r="S130" s="34"/>
      <c r="T130" s="35" t="str">
        <f t="shared" si="15"/>
        <v>Cu U</v>
      </c>
      <c r="U130" s="34">
        <v>4800</v>
      </c>
      <c r="V130" s="34">
        <v>1.4</v>
      </c>
      <c r="W130" s="34">
        <v>0.6</v>
      </c>
      <c r="X130" s="34">
        <v>3.3212561265108045</v>
      </c>
      <c r="Y130" s="34">
        <v>1988</v>
      </c>
      <c r="Z130" s="34">
        <v>10</v>
      </c>
      <c r="AA130" s="34" t="s">
        <v>173</v>
      </c>
      <c r="AC130" s="36">
        <f t="shared" si="16"/>
        <v>2.6362228620628021</v>
      </c>
      <c r="AD130" s="36">
        <f t="shared" si="17"/>
        <v>0</v>
      </c>
      <c r="AE130" s="36">
        <f t="shared" si="18"/>
        <v>0</v>
      </c>
      <c r="AF130" s="36">
        <f t="shared" si="19"/>
        <v>2.6362228620628021</v>
      </c>
      <c r="AG130" s="37"/>
      <c r="AH130" s="37">
        <f>IF(A130=1,AF130,0)</f>
        <v>0</v>
      </c>
      <c r="AI130" s="37">
        <f>IF(A130=2,AF130,0)</f>
        <v>0</v>
      </c>
      <c r="AJ130" s="37">
        <f>IF(A130=3,AF130,0)</f>
        <v>0</v>
      </c>
    </row>
    <row r="131" spans="1:36" s="1" customFormat="1" ht="28.2" customHeight="1" x14ac:dyDescent="0.3">
      <c r="A131" s="38">
        <v>3</v>
      </c>
      <c r="B131" s="98" t="s">
        <v>452</v>
      </c>
      <c r="C131" s="99" t="s">
        <v>46</v>
      </c>
      <c r="D131" s="100" t="s">
        <v>368</v>
      </c>
      <c r="E131" s="100" t="s">
        <v>249</v>
      </c>
      <c r="F131" s="100">
        <v>41</v>
      </c>
      <c r="G131" s="45">
        <v>2250000</v>
      </c>
      <c r="H131" s="100">
        <v>2</v>
      </c>
      <c r="I131" s="100" t="s">
        <v>47</v>
      </c>
      <c r="J131" s="100" t="s">
        <v>82</v>
      </c>
      <c r="K131" s="101">
        <v>214</v>
      </c>
      <c r="L131" s="55">
        <v>1994</v>
      </c>
      <c r="M131" s="58">
        <v>34366</v>
      </c>
      <c r="N131" s="109">
        <v>0</v>
      </c>
      <c r="O131" s="103"/>
      <c r="P131" s="103"/>
      <c r="Q131" s="50" t="s">
        <v>429</v>
      </c>
      <c r="R131" s="78" t="s">
        <v>453</v>
      </c>
      <c r="S131" s="34"/>
      <c r="T131" s="35" t="str">
        <f t="shared" si="15"/>
        <v>Au</v>
      </c>
      <c r="U131" s="34"/>
      <c r="V131" s="34"/>
      <c r="W131" s="34"/>
      <c r="X131" s="34"/>
      <c r="Y131" s="34"/>
      <c r="Z131" s="34"/>
      <c r="AA131" s="34"/>
      <c r="AC131" s="36">
        <f t="shared" si="16"/>
        <v>0</v>
      </c>
      <c r="AD131" s="36">
        <f t="shared" si="17"/>
        <v>0</v>
      </c>
      <c r="AE131" s="36">
        <f t="shared" si="18"/>
        <v>0</v>
      </c>
      <c r="AF131" s="36">
        <f t="shared" si="19"/>
        <v>0</v>
      </c>
      <c r="AG131" s="37"/>
      <c r="AH131" s="37">
        <f>IF(A131=1,AF131,0)</f>
        <v>0</v>
      </c>
      <c r="AI131" s="37">
        <f>IF(A131=2,AF131,0)</f>
        <v>0</v>
      </c>
      <c r="AJ131" s="37">
        <f>IF(A131=3,AF131,0)</f>
        <v>0</v>
      </c>
    </row>
    <row r="132" spans="1:36" s="1" customFormat="1" ht="24" x14ac:dyDescent="0.3">
      <c r="A132" s="409">
        <v>2</v>
      </c>
      <c r="B132" s="98" t="s">
        <v>454</v>
      </c>
      <c r="C132" s="99" t="s">
        <v>455</v>
      </c>
      <c r="D132" s="100" t="s">
        <v>58</v>
      </c>
      <c r="E132" s="100" t="s">
        <v>81</v>
      </c>
      <c r="F132" s="100">
        <v>24</v>
      </c>
      <c r="G132" s="45"/>
      <c r="H132" s="100">
        <v>2</v>
      </c>
      <c r="I132" s="100" t="s">
        <v>47</v>
      </c>
      <c r="J132" s="100" t="s">
        <v>250</v>
      </c>
      <c r="K132" s="100"/>
      <c r="L132" s="55">
        <v>1994</v>
      </c>
      <c r="M132" s="63">
        <v>34351</v>
      </c>
      <c r="N132" s="102">
        <v>135000</v>
      </c>
      <c r="O132" s="110">
        <v>0.18</v>
      </c>
      <c r="P132" s="103"/>
      <c r="Q132" s="111" t="s">
        <v>456</v>
      </c>
      <c r="R132" s="78" t="s">
        <v>457</v>
      </c>
      <c r="S132" s="34"/>
      <c r="T132" s="35" t="str">
        <f t="shared" si="15"/>
        <v>Aggregate</v>
      </c>
      <c r="U132" s="34"/>
      <c r="V132" s="34"/>
      <c r="W132" s="34"/>
      <c r="X132" s="34"/>
      <c r="Y132" s="34"/>
      <c r="Z132" s="34"/>
      <c r="AA132" s="34"/>
      <c r="AB132" s="62"/>
      <c r="AC132" s="36">
        <f t="shared" si="16"/>
        <v>7.1178017275695657E-2</v>
      </c>
      <c r="AD132" s="36">
        <f t="shared" si="17"/>
        <v>4.6153846153846149E-3</v>
      </c>
      <c r="AE132" s="36">
        <f t="shared" si="18"/>
        <v>0</v>
      </c>
      <c r="AF132" s="36">
        <f t="shared" si="19"/>
        <v>7.5793401891080275E-2</v>
      </c>
      <c r="AG132" s="37"/>
      <c r="AH132" s="37">
        <f>IF(A132=1,AF132,0)</f>
        <v>0</v>
      </c>
      <c r="AI132" s="37">
        <f>IF(A132=2,AF132,0)</f>
        <v>7.5793401891080275E-2</v>
      </c>
      <c r="AJ132" s="37">
        <f>IF(A132=3,AF132,0)</f>
        <v>0</v>
      </c>
    </row>
    <row r="133" spans="1:36" s="1" customFormat="1" ht="15.6" x14ac:dyDescent="0.3">
      <c r="A133" s="38">
        <v>3</v>
      </c>
      <c r="B133" s="98" t="s">
        <v>458</v>
      </c>
      <c r="C133" s="99" t="s">
        <v>127</v>
      </c>
      <c r="D133" s="100"/>
      <c r="E133" s="100"/>
      <c r="F133" s="100"/>
      <c r="G133" s="45"/>
      <c r="H133" s="100">
        <v>1</v>
      </c>
      <c r="I133" s="100" t="s">
        <v>47</v>
      </c>
      <c r="J133" s="100" t="s">
        <v>99</v>
      </c>
      <c r="K133" s="101" t="s">
        <v>44</v>
      </c>
      <c r="L133" s="55">
        <v>1994</v>
      </c>
      <c r="M133" s="58">
        <v>34336</v>
      </c>
      <c r="N133" s="102">
        <v>76000</v>
      </c>
      <c r="O133" s="103"/>
      <c r="P133" s="103"/>
      <c r="Q133" s="50" t="s">
        <v>54</v>
      </c>
      <c r="R133" s="78"/>
      <c r="S133" s="34"/>
      <c r="T133" s="35" t="str">
        <f t="shared" si="15"/>
        <v>P</v>
      </c>
      <c r="U133" s="34"/>
      <c r="V133" s="34"/>
      <c r="W133" s="34"/>
      <c r="X133" s="34"/>
      <c r="Y133" s="34"/>
      <c r="Z133" s="34"/>
      <c r="AA133" s="34"/>
      <c r="AC133" s="36">
        <f t="shared" si="16"/>
        <v>4.0070587503354592E-2</v>
      </c>
      <c r="AD133" s="36">
        <f t="shared" si="17"/>
        <v>0</v>
      </c>
      <c r="AE133" s="36">
        <f t="shared" si="18"/>
        <v>0</v>
      </c>
      <c r="AF133" s="36">
        <f t="shared" si="19"/>
        <v>4.0070587503354592E-2</v>
      </c>
      <c r="AG133" s="37"/>
      <c r="AH133" s="37">
        <f>IF(A133=1,AF133,0)</f>
        <v>0</v>
      </c>
      <c r="AI133" s="37">
        <f>IF(A133=2,AF133,0)</f>
        <v>0</v>
      </c>
      <c r="AJ133" s="37">
        <f>IF(A133=3,AF133,0)</f>
        <v>4.0070587503354592E-2</v>
      </c>
    </row>
    <row r="134" spans="1:36" s="1" customFormat="1" ht="15.6" x14ac:dyDescent="0.3">
      <c r="A134" s="56">
        <v>1</v>
      </c>
      <c r="B134" s="98" t="s">
        <v>459</v>
      </c>
      <c r="C134" s="99" t="s">
        <v>80</v>
      </c>
      <c r="D134" s="100"/>
      <c r="E134" s="100"/>
      <c r="F134" s="100"/>
      <c r="G134" s="45"/>
      <c r="H134" s="100">
        <v>1</v>
      </c>
      <c r="I134" s="100" t="s">
        <v>47</v>
      </c>
      <c r="J134" s="100" t="s">
        <v>99</v>
      </c>
      <c r="K134" s="101" t="s">
        <v>44</v>
      </c>
      <c r="L134" s="55">
        <v>1994</v>
      </c>
      <c r="M134" s="58">
        <v>34335</v>
      </c>
      <c r="N134" s="102"/>
      <c r="O134" s="103"/>
      <c r="P134" s="103">
        <v>31</v>
      </c>
      <c r="Q134" s="50" t="s">
        <v>460</v>
      </c>
      <c r="R134" s="78"/>
      <c r="S134" s="34"/>
      <c r="T134" s="35" t="str">
        <f t="shared" si="15"/>
        <v>Fe</v>
      </c>
      <c r="U134" s="34"/>
      <c r="V134" s="34"/>
      <c r="W134" s="34"/>
      <c r="X134" s="34"/>
      <c r="Y134" s="34"/>
      <c r="Z134" s="34"/>
      <c r="AA134" s="34"/>
      <c r="AC134" s="36">
        <f t="shared" si="16"/>
        <v>0</v>
      </c>
      <c r="AD134" s="36">
        <f t="shared" si="17"/>
        <v>0</v>
      </c>
      <c r="AE134" s="36">
        <f t="shared" si="18"/>
        <v>2.2142857142857144</v>
      </c>
      <c r="AF134" s="36">
        <f t="shared" si="19"/>
        <v>2.2142857142857144</v>
      </c>
      <c r="AG134" s="37"/>
      <c r="AH134" s="37">
        <f>IF(A134=1,AF134,0)</f>
        <v>2.2142857142857144</v>
      </c>
      <c r="AI134" s="37">
        <f>IF(A134=2,AF134,0)</f>
        <v>0</v>
      </c>
      <c r="AJ134" s="37">
        <f>IF(A134=3,AF134,0)</f>
        <v>0</v>
      </c>
    </row>
    <row r="135" spans="1:36" s="1" customFormat="1" ht="28.8" x14ac:dyDescent="0.3">
      <c r="A135" s="409">
        <v>2</v>
      </c>
      <c r="B135" s="98" t="s">
        <v>461</v>
      </c>
      <c r="C135" s="99" t="s">
        <v>65</v>
      </c>
      <c r="D135" s="100"/>
      <c r="E135" s="100"/>
      <c r="F135" s="100"/>
      <c r="G135" s="45"/>
      <c r="H135" s="100">
        <v>1</v>
      </c>
      <c r="I135" s="100" t="s">
        <v>47</v>
      </c>
      <c r="J135" s="100" t="s">
        <v>99</v>
      </c>
      <c r="K135" s="101" t="s">
        <v>44</v>
      </c>
      <c r="L135" s="55">
        <v>1993</v>
      </c>
      <c r="M135" s="63">
        <v>34309</v>
      </c>
      <c r="N135" s="102"/>
      <c r="O135" s="103"/>
      <c r="P135" s="103">
        <v>2</v>
      </c>
      <c r="Q135" s="50" t="s">
        <v>374</v>
      </c>
      <c r="R135" s="78" t="s">
        <v>462</v>
      </c>
      <c r="S135" s="34"/>
      <c r="T135" s="35" t="str">
        <f t="shared" si="15"/>
        <v>Cu</v>
      </c>
      <c r="U135" s="34"/>
      <c r="V135" s="34"/>
      <c r="W135" s="34"/>
      <c r="X135" s="34"/>
      <c r="Y135" s="34"/>
      <c r="Z135" s="34"/>
      <c r="AA135" s="34"/>
      <c r="AC135" s="36">
        <f t="shared" si="16"/>
        <v>0</v>
      </c>
      <c r="AD135" s="36">
        <f t="shared" si="17"/>
        <v>0</v>
      </c>
      <c r="AE135" s="36">
        <f t="shared" si="18"/>
        <v>0.14285714285714285</v>
      </c>
      <c r="AF135" s="36">
        <f t="shared" si="19"/>
        <v>0.14285714285714285</v>
      </c>
      <c r="AG135" s="37"/>
      <c r="AH135" s="37">
        <f>IF(A135=1,AF135,0)</f>
        <v>0</v>
      </c>
      <c r="AI135" s="37">
        <f>IF(A135=2,AF135,0)</f>
        <v>0.14285714285714285</v>
      </c>
      <c r="AJ135" s="37">
        <f>IF(A135=3,AF135,0)</f>
        <v>0</v>
      </c>
    </row>
    <row r="136" spans="1:36" s="1" customFormat="1" ht="15.6" x14ac:dyDescent="0.3">
      <c r="A136" s="38">
        <v>3</v>
      </c>
      <c r="B136" s="98" t="s">
        <v>463</v>
      </c>
      <c r="C136" s="99" t="s">
        <v>127</v>
      </c>
      <c r="D136" s="100"/>
      <c r="E136" s="100"/>
      <c r="F136" s="100"/>
      <c r="G136" s="45"/>
      <c r="H136" s="100">
        <v>2</v>
      </c>
      <c r="I136" s="100" t="s">
        <v>47</v>
      </c>
      <c r="J136" s="100" t="s">
        <v>99</v>
      </c>
      <c r="K136" s="101" t="s">
        <v>44</v>
      </c>
      <c r="L136" s="55">
        <v>1993</v>
      </c>
      <c r="M136" s="58">
        <v>34243</v>
      </c>
      <c r="N136" s="102"/>
      <c r="O136" s="103"/>
      <c r="P136" s="103"/>
      <c r="Q136" s="50" t="s">
        <v>54</v>
      </c>
      <c r="R136" s="78" t="s">
        <v>464</v>
      </c>
      <c r="S136" s="34" t="s">
        <v>270</v>
      </c>
      <c r="T136" s="35" t="str">
        <f t="shared" si="15"/>
        <v>P</v>
      </c>
      <c r="U136" s="34"/>
      <c r="V136" s="34"/>
      <c r="W136" s="34"/>
      <c r="X136" s="34"/>
      <c r="Y136" s="34"/>
      <c r="Z136" s="34"/>
      <c r="AA136" s="34"/>
      <c r="AC136" s="36">
        <f t="shared" si="16"/>
        <v>0</v>
      </c>
      <c r="AD136" s="36">
        <f t="shared" si="17"/>
        <v>0</v>
      </c>
      <c r="AE136" s="36">
        <f t="shared" si="18"/>
        <v>0</v>
      </c>
      <c r="AF136" s="36">
        <f t="shared" si="19"/>
        <v>0</v>
      </c>
      <c r="AG136" s="37"/>
      <c r="AH136" s="37">
        <f>IF(A136=1,AF136,0)</f>
        <v>0</v>
      </c>
      <c r="AI136" s="37">
        <f>IF(A136=2,AF136,0)</f>
        <v>0</v>
      </c>
      <c r="AJ136" s="37">
        <f>IF(A136=3,AF136,0)</f>
        <v>0</v>
      </c>
    </row>
    <row r="137" spans="1:36" s="1" customFormat="1" ht="15.6" x14ac:dyDescent="0.3">
      <c r="A137" s="38">
        <v>3</v>
      </c>
      <c r="B137" s="98" t="s">
        <v>465</v>
      </c>
      <c r="C137" s="99" t="s">
        <v>65</v>
      </c>
      <c r="D137" s="100" t="s">
        <v>58</v>
      </c>
      <c r="E137" s="100" t="s">
        <v>466</v>
      </c>
      <c r="F137" s="100">
        <v>5</v>
      </c>
      <c r="G137" s="45"/>
      <c r="H137" s="100">
        <v>1</v>
      </c>
      <c r="I137" s="100" t="s">
        <v>47</v>
      </c>
      <c r="J137" s="100" t="s">
        <v>53</v>
      </c>
      <c r="K137" s="101">
        <v>200</v>
      </c>
      <c r="L137" s="55">
        <v>1993</v>
      </c>
      <c r="M137" s="63">
        <v>34182</v>
      </c>
      <c r="N137" s="102">
        <v>42</v>
      </c>
      <c r="O137" s="103"/>
      <c r="P137" s="103"/>
      <c r="Q137" s="50" t="s">
        <v>429</v>
      </c>
      <c r="R137" s="78"/>
      <c r="S137" s="34"/>
      <c r="T137" s="35" t="str">
        <f t="shared" si="15"/>
        <v>Cu</v>
      </c>
      <c r="U137" s="34"/>
      <c r="V137" s="34"/>
      <c r="W137" s="34"/>
      <c r="X137" s="34"/>
      <c r="Y137" s="34"/>
      <c r="Z137" s="34"/>
      <c r="AA137" s="34"/>
      <c r="AC137" s="36">
        <f t="shared" si="16"/>
        <v>2.2144272041327538E-5</v>
      </c>
      <c r="AD137" s="36">
        <f t="shared" si="17"/>
        <v>0</v>
      </c>
      <c r="AE137" s="36">
        <f t="shared" si="18"/>
        <v>0</v>
      </c>
      <c r="AF137" s="36">
        <f t="shared" si="19"/>
        <v>2.2144272041327538E-5</v>
      </c>
      <c r="AG137" s="37"/>
      <c r="AH137" s="37">
        <f>IF(A137=1,AF137,0)</f>
        <v>0</v>
      </c>
      <c r="AI137" s="37">
        <f>IF(A137=2,AF137,0)</f>
        <v>0</v>
      </c>
      <c r="AJ137" s="37">
        <f>IF(A137=3,AF137,0)</f>
        <v>2.2144272041327538E-5</v>
      </c>
    </row>
    <row r="138" spans="1:36" s="1" customFormat="1" ht="24" x14ac:dyDescent="0.3">
      <c r="A138" s="38">
        <v>3</v>
      </c>
      <c r="B138" s="98" t="s">
        <v>467</v>
      </c>
      <c r="C138" s="99" t="s">
        <v>95</v>
      </c>
      <c r="D138" s="100"/>
      <c r="E138" s="100"/>
      <c r="F138" s="100"/>
      <c r="G138" s="45"/>
      <c r="H138" s="100">
        <v>1</v>
      </c>
      <c r="I138" s="100" t="s">
        <v>47</v>
      </c>
      <c r="J138" s="100" t="s">
        <v>53</v>
      </c>
      <c r="K138" s="101">
        <v>199</v>
      </c>
      <c r="L138" s="55">
        <v>1993</v>
      </c>
      <c r="M138" s="63">
        <v>34146</v>
      </c>
      <c r="N138" s="102"/>
      <c r="O138" s="103"/>
      <c r="P138" s="103"/>
      <c r="Q138" s="50" t="s">
        <v>381</v>
      </c>
      <c r="R138" s="78" t="s">
        <v>468</v>
      </c>
      <c r="S138" s="34" t="s">
        <v>265</v>
      </c>
      <c r="T138" s="35" t="str">
        <f t="shared" si="15"/>
        <v>Au Ag</v>
      </c>
      <c r="U138" s="34" t="s">
        <v>469</v>
      </c>
      <c r="V138" s="34">
        <v>2.5</v>
      </c>
      <c r="W138" s="34">
        <v>6</v>
      </c>
      <c r="X138" s="34">
        <v>7.3125612651080454</v>
      </c>
      <c r="Y138" s="34">
        <v>1931</v>
      </c>
      <c r="Z138" s="34">
        <v>37</v>
      </c>
      <c r="AA138" s="34" t="s">
        <v>173</v>
      </c>
      <c r="AC138" s="36">
        <f t="shared" si="16"/>
        <v>0</v>
      </c>
      <c r="AD138" s="36">
        <f t="shared" si="17"/>
        <v>0</v>
      </c>
      <c r="AE138" s="36">
        <f t="shared" si="18"/>
        <v>0</v>
      </c>
      <c r="AF138" s="36">
        <f t="shared" si="19"/>
        <v>0</v>
      </c>
      <c r="AG138" s="37"/>
      <c r="AH138" s="37">
        <f>IF(A138=1,AF138,0)</f>
        <v>0</v>
      </c>
      <c r="AI138" s="37">
        <f>IF(A138=2,AF138,0)</f>
        <v>0</v>
      </c>
      <c r="AJ138" s="37">
        <f>IF(A138=3,AF138,0)</f>
        <v>0</v>
      </c>
    </row>
    <row r="139" spans="1:36" s="1" customFormat="1" ht="24" x14ac:dyDescent="0.3">
      <c r="A139" s="38">
        <v>3</v>
      </c>
      <c r="B139" s="98" t="s">
        <v>470</v>
      </c>
      <c r="C139" s="99" t="s">
        <v>46</v>
      </c>
      <c r="D139" s="100" t="s">
        <v>58</v>
      </c>
      <c r="E139" s="100" t="s">
        <v>249</v>
      </c>
      <c r="F139" s="100">
        <v>28</v>
      </c>
      <c r="G139" s="45"/>
      <c r="H139" s="100">
        <v>1</v>
      </c>
      <c r="I139" s="100" t="s">
        <v>47</v>
      </c>
      <c r="J139" s="100" t="s">
        <v>82</v>
      </c>
      <c r="K139" s="101" t="s">
        <v>358</v>
      </c>
      <c r="L139" s="55">
        <v>1993</v>
      </c>
      <c r="M139" s="63">
        <v>34050</v>
      </c>
      <c r="N139" s="102">
        <v>100</v>
      </c>
      <c r="O139" s="103"/>
      <c r="P139" s="103"/>
      <c r="Q139" s="50" t="s">
        <v>471</v>
      </c>
      <c r="R139" s="78" t="s">
        <v>472</v>
      </c>
      <c r="S139" s="34" t="s">
        <v>473</v>
      </c>
      <c r="T139" s="35" t="str">
        <f t="shared" si="15"/>
        <v>Au</v>
      </c>
      <c r="U139" s="34"/>
      <c r="V139" s="34"/>
      <c r="W139" s="34"/>
      <c r="X139" s="34"/>
      <c r="Y139" s="34"/>
      <c r="Z139" s="34"/>
      <c r="AA139" s="34"/>
      <c r="AC139" s="36">
        <f t="shared" si="16"/>
        <v>5.2724457241256046E-5</v>
      </c>
      <c r="AD139" s="36">
        <f t="shared" si="17"/>
        <v>0</v>
      </c>
      <c r="AE139" s="36">
        <f t="shared" si="18"/>
        <v>0</v>
      </c>
      <c r="AF139" s="36">
        <f t="shared" si="19"/>
        <v>5.2724457241256046E-5</v>
      </c>
      <c r="AG139" s="37"/>
      <c r="AH139" s="37">
        <f>IF(A139=1,AF139,0)</f>
        <v>0</v>
      </c>
      <c r="AI139" s="37">
        <f>IF(A139=2,AF139,0)</f>
        <v>0</v>
      </c>
      <c r="AJ139" s="37">
        <f>IF(A139=3,AF139,0)</f>
        <v>5.2724457241256046E-5</v>
      </c>
    </row>
    <row r="140" spans="1:36" s="1" customFormat="1" ht="24" x14ac:dyDescent="0.3">
      <c r="A140" s="38">
        <v>3</v>
      </c>
      <c r="B140" s="98" t="s">
        <v>474</v>
      </c>
      <c r="C140" s="99" t="s">
        <v>46</v>
      </c>
      <c r="D140" s="100" t="s">
        <v>58</v>
      </c>
      <c r="E140" s="100" t="s">
        <v>249</v>
      </c>
      <c r="F140" s="100">
        <v>28</v>
      </c>
      <c r="G140" s="45"/>
      <c r="H140" s="100">
        <v>1</v>
      </c>
      <c r="I140" s="100" t="s">
        <v>47</v>
      </c>
      <c r="J140" s="100" t="s">
        <v>82</v>
      </c>
      <c r="K140" s="101" t="s">
        <v>358</v>
      </c>
      <c r="L140" s="55">
        <v>1993</v>
      </c>
      <c r="M140" s="63">
        <v>34046</v>
      </c>
      <c r="N140" s="102">
        <v>100</v>
      </c>
      <c r="O140" s="103"/>
      <c r="P140" s="103"/>
      <c r="Q140" s="50" t="s">
        <v>471</v>
      </c>
      <c r="R140" s="78" t="s">
        <v>472</v>
      </c>
      <c r="S140" s="34" t="s">
        <v>473</v>
      </c>
      <c r="T140" s="35" t="str">
        <f t="shared" si="15"/>
        <v>Au</v>
      </c>
      <c r="U140" s="34"/>
      <c r="V140" s="34"/>
      <c r="W140" s="34"/>
      <c r="X140" s="34"/>
      <c r="Y140" s="34"/>
      <c r="Z140" s="34"/>
      <c r="AA140" s="34"/>
      <c r="AC140" s="36">
        <f t="shared" si="16"/>
        <v>5.2724457241256046E-5</v>
      </c>
      <c r="AD140" s="36">
        <f t="shared" si="17"/>
        <v>0</v>
      </c>
      <c r="AE140" s="36">
        <f t="shared" si="18"/>
        <v>0</v>
      </c>
      <c r="AF140" s="36">
        <f t="shared" si="19"/>
        <v>5.2724457241256046E-5</v>
      </c>
      <c r="AG140" s="37"/>
      <c r="AH140" s="37">
        <f>IF(A140=1,AF140,0)</f>
        <v>0</v>
      </c>
      <c r="AI140" s="37">
        <f>IF(A140=2,AF140,0)</f>
        <v>0</v>
      </c>
      <c r="AJ140" s="37">
        <f>IF(A140=3,AF140,0)</f>
        <v>5.2724457241256046E-5</v>
      </c>
    </row>
    <row r="141" spans="1:36" s="1" customFormat="1" ht="28.8" x14ac:dyDescent="0.3">
      <c r="A141" s="38">
        <v>3</v>
      </c>
      <c r="B141" s="98" t="s">
        <v>475</v>
      </c>
      <c r="C141" s="99" t="s">
        <v>476</v>
      </c>
      <c r="D141" s="100"/>
      <c r="E141" s="100"/>
      <c r="F141" s="100"/>
      <c r="G141" s="45"/>
      <c r="H141" s="100">
        <v>1</v>
      </c>
      <c r="I141" s="100" t="s">
        <v>47</v>
      </c>
      <c r="J141" s="100" t="s">
        <v>53</v>
      </c>
      <c r="K141" s="101" t="s">
        <v>44</v>
      </c>
      <c r="L141" s="55">
        <v>1993</v>
      </c>
      <c r="M141" s="63" t="s">
        <v>477</v>
      </c>
      <c r="N141" s="102">
        <v>90000</v>
      </c>
      <c r="O141" s="103"/>
      <c r="P141" s="103"/>
      <c r="Q141" s="50" t="s">
        <v>478</v>
      </c>
      <c r="R141" s="78" t="s">
        <v>479</v>
      </c>
      <c r="S141" s="34"/>
      <c r="T141" s="35" t="str">
        <f t="shared" si="15"/>
        <v>cu</v>
      </c>
      <c r="U141" s="34"/>
      <c r="V141" s="34"/>
      <c r="W141" s="34"/>
      <c r="X141" s="34"/>
      <c r="Y141" s="34"/>
      <c r="Z141" s="34"/>
      <c r="AA141" s="34"/>
      <c r="AC141" s="36">
        <f>N141/1896653</f>
        <v>4.7452011517130438E-2</v>
      </c>
      <c r="AD141" s="36"/>
      <c r="AE141" s="36"/>
      <c r="AF141" s="36"/>
      <c r="AG141" s="37"/>
      <c r="AH141" s="37"/>
      <c r="AI141" s="37"/>
      <c r="AJ141" s="37"/>
    </row>
    <row r="142" spans="1:36" s="1" customFormat="1" ht="36" x14ac:dyDescent="0.3">
      <c r="A142" s="409">
        <v>2</v>
      </c>
      <c r="B142" s="98" t="s">
        <v>480</v>
      </c>
      <c r="C142" s="99" t="s">
        <v>65</v>
      </c>
      <c r="D142" s="100" t="s">
        <v>58</v>
      </c>
      <c r="E142" s="100"/>
      <c r="F142" s="100">
        <v>46</v>
      </c>
      <c r="G142" s="45"/>
      <c r="H142" s="100">
        <v>1</v>
      </c>
      <c r="I142" s="100" t="s">
        <v>47</v>
      </c>
      <c r="J142" s="100" t="s">
        <v>53</v>
      </c>
      <c r="K142" s="101" t="s">
        <v>44</v>
      </c>
      <c r="L142" s="55">
        <v>1993</v>
      </c>
      <c r="M142" s="63">
        <v>33978</v>
      </c>
      <c r="N142" s="102">
        <v>216000</v>
      </c>
      <c r="O142" s="103">
        <v>18</v>
      </c>
      <c r="P142" s="103"/>
      <c r="Q142" s="50" t="s">
        <v>481</v>
      </c>
      <c r="R142" s="78" t="s">
        <v>482</v>
      </c>
      <c r="S142" s="34"/>
      <c r="T142" s="35" t="str">
        <f t="shared" si="15"/>
        <v>Cu</v>
      </c>
      <c r="U142" s="34"/>
      <c r="V142" s="34"/>
      <c r="W142" s="34"/>
      <c r="X142" s="34"/>
      <c r="Y142" s="34"/>
      <c r="Z142" s="34"/>
      <c r="AA142" s="34"/>
      <c r="AC142" s="36">
        <f t="shared" si="16"/>
        <v>0.11388482764111306</v>
      </c>
      <c r="AD142" s="36">
        <f t="shared" si="17"/>
        <v>0.46153846153846156</v>
      </c>
      <c r="AE142" s="36">
        <f t="shared" si="18"/>
        <v>0</v>
      </c>
      <c r="AF142" s="36">
        <f t="shared" si="19"/>
        <v>0.57542328917957464</v>
      </c>
      <c r="AG142" s="37"/>
      <c r="AH142" s="37">
        <f>IF(A142=1,AF142,0)</f>
        <v>0</v>
      </c>
      <c r="AI142" s="37">
        <f>IF(A142=2,AF142,0)</f>
        <v>0.57542328917957464</v>
      </c>
      <c r="AJ142" s="37">
        <f>IF(A142=3,AF142,0)</f>
        <v>0</v>
      </c>
    </row>
    <row r="143" spans="1:36" s="1" customFormat="1" ht="15.6" x14ac:dyDescent="0.3">
      <c r="A143" s="409">
        <v>2</v>
      </c>
      <c r="B143" s="98" t="s">
        <v>483</v>
      </c>
      <c r="C143" s="99" t="s">
        <v>46</v>
      </c>
      <c r="D143" s="100"/>
      <c r="E143" s="100"/>
      <c r="F143" s="100"/>
      <c r="G143" s="45"/>
      <c r="H143" s="100">
        <v>1</v>
      </c>
      <c r="I143" s="100" t="s">
        <v>47</v>
      </c>
      <c r="J143" s="100" t="s">
        <v>53</v>
      </c>
      <c r="K143" s="101" t="s">
        <v>44</v>
      </c>
      <c r="L143" s="55">
        <v>1993</v>
      </c>
      <c r="M143" s="108">
        <v>1993</v>
      </c>
      <c r="N143" s="102"/>
      <c r="O143" s="103"/>
      <c r="P143" s="103">
        <v>6</v>
      </c>
      <c r="Q143" s="50" t="s">
        <v>333</v>
      </c>
      <c r="R143" s="78" t="s">
        <v>484</v>
      </c>
      <c r="S143" s="34" t="s">
        <v>265</v>
      </c>
      <c r="T143" s="35" t="str">
        <f t="shared" si="15"/>
        <v>Au</v>
      </c>
      <c r="U143" s="34"/>
      <c r="V143" s="34"/>
      <c r="W143" s="34"/>
      <c r="X143" s="34"/>
      <c r="Y143" s="34"/>
      <c r="Z143" s="34"/>
      <c r="AA143" s="34"/>
      <c r="AC143" s="36">
        <f t="shared" si="16"/>
        <v>0</v>
      </c>
      <c r="AD143" s="36">
        <f t="shared" si="17"/>
        <v>0</v>
      </c>
      <c r="AE143" s="36">
        <f t="shared" si="18"/>
        <v>0.42857142857142855</v>
      </c>
      <c r="AF143" s="36">
        <f t="shared" si="19"/>
        <v>0.42857142857142855</v>
      </c>
      <c r="AG143" s="37"/>
      <c r="AH143" s="37">
        <f>IF(A143=1,AF143,0)</f>
        <v>0</v>
      </c>
      <c r="AI143" s="37">
        <f>IF(A143=2,AF143,0)</f>
        <v>0.42857142857142855</v>
      </c>
      <c r="AJ143" s="37">
        <f>IF(A143=3,AF143,0)</f>
        <v>0</v>
      </c>
    </row>
    <row r="144" spans="1:36" s="1" customFormat="1" ht="15.6" x14ac:dyDescent="0.3">
      <c r="A144" s="38">
        <v>3</v>
      </c>
      <c r="B144" s="98" t="s">
        <v>485</v>
      </c>
      <c r="C144" s="99" t="s">
        <v>213</v>
      </c>
      <c r="D144" s="100" t="s">
        <v>272</v>
      </c>
      <c r="E144" s="100" t="s">
        <v>202</v>
      </c>
      <c r="F144" s="100"/>
      <c r="G144" s="45">
        <v>3500000</v>
      </c>
      <c r="H144" s="100">
        <v>2</v>
      </c>
      <c r="I144" s="100" t="s">
        <v>73</v>
      </c>
      <c r="J144" s="100" t="s">
        <v>135</v>
      </c>
      <c r="K144" s="101">
        <v>198</v>
      </c>
      <c r="L144" s="55">
        <v>1992</v>
      </c>
      <c r="M144" s="58">
        <v>33909</v>
      </c>
      <c r="N144" s="102">
        <v>0</v>
      </c>
      <c r="O144" s="103"/>
      <c r="P144" s="103"/>
      <c r="Q144" s="50" t="s">
        <v>429</v>
      </c>
      <c r="R144" s="78"/>
      <c r="S144" s="34"/>
      <c r="T144" s="35" t="str">
        <f t="shared" si="15"/>
        <v>Pb Zn</v>
      </c>
      <c r="U144" s="34"/>
      <c r="V144" s="34"/>
      <c r="W144" s="34"/>
      <c r="X144" s="34"/>
      <c r="Y144" s="34"/>
      <c r="Z144" s="34"/>
      <c r="AA144" s="34"/>
      <c r="AC144" s="36">
        <f t="shared" si="16"/>
        <v>0</v>
      </c>
      <c r="AD144" s="36">
        <f t="shared" si="17"/>
        <v>0</v>
      </c>
      <c r="AE144" s="36">
        <f t="shared" si="18"/>
        <v>0</v>
      </c>
      <c r="AF144" s="36">
        <f t="shared" si="19"/>
        <v>0</v>
      </c>
      <c r="AG144" s="37"/>
      <c r="AH144" s="37">
        <f>IF(A144=1,AF144,0)</f>
        <v>0</v>
      </c>
      <c r="AI144" s="37">
        <f>IF(A144=2,AF144,0)</f>
        <v>0</v>
      </c>
      <c r="AJ144" s="37">
        <f>IF(A144=3,AF144,0)</f>
        <v>0</v>
      </c>
    </row>
    <row r="145" spans="1:781" s="1" customFormat="1" ht="15.6" x14ac:dyDescent="0.3">
      <c r="A145" s="409">
        <v>2</v>
      </c>
      <c r="B145" s="98" t="s">
        <v>486</v>
      </c>
      <c r="C145" s="99" t="s">
        <v>184</v>
      </c>
      <c r="D145" s="100"/>
      <c r="E145" s="100" t="s">
        <v>88</v>
      </c>
      <c r="F145" s="100">
        <v>15</v>
      </c>
      <c r="G145" s="45">
        <v>52000000</v>
      </c>
      <c r="H145" s="100">
        <v>1</v>
      </c>
      <c r="I145" s="100" t="s">
        <v>47</v>
      </c>
      <c r="J145" s="100" t="s">
        <v>135</v>
      </c>
      <c r="K145" s="101">
        <v>218</v>
      </c>
      <c r="L145" s="55">
        <v>1992</v>
      </c>
      <c r="M145" s="63">
        <v>33664</v>
      </c>
      <c r="N145" s="102">
        <v>500000</v>
      </c>
      <c r="O145" s="103"/>
      <c r="P145" s="103"/>
      <c r="Q145" s="50" t="s">
        <v>363</v>
      </c>
      <c r="R145" s="78" t="s">
        <v>487</v>
      </c>
      <c r="S145" s="34" t="s">
        <v>270</v>
      </c>
      <c r="T145" s="35" t="str">
        <f t="shared" si="15"/>
        <v>Coal</v>
      </c>
      <c r="U145" s="34"/>
      <c r="V145" s="34"/>
      <c r="W145" s="34"/>
      <c r="X145" s="34"/>
      <c r="Y145" s="34"/>
      <c r="Z145" s="34"/>
      <c r="AA145" s="34"/>
      <c r="AC145" s="36">
        <f t="shared" si="16"/>
        <v>0.2636222862062802</v>
      </c>
      <c r="AD145" s="36">
        <f t="shared" si="17"/>
        <v>0</v>
      </c>
      <c r="AE145" s="36">
        <f t="shared" si="18"/>
        <v>0</v>
      </c>
      <c r="AF145" s="36">
        <f t="shared" si="19"/>
        <v>0.2636222862062802</v>
      </c>
      <c r="AG145" s="37"/>
      <c r="AH145" s="37">
        <f>IF(A145=1,AF145,0)</f>
        <v>0</v>
      </c>
      <c r="AI145" s="37">
        <f>IF(A145=2,AF145,0)</f>
        <v>0.2636222862062802</v>
      </c>
      <c r="AJ145" s="37">
        <f>IF(A145=3,AF145,0)</f>
        <v>0</v>
      </c>
    </row>
    <row r="146" spans="1:781" s="1" customFormat="1" ht="36" x14ac:dyDescent="0.3">
      <c r="A146" s="56">
        <v>1</v>
      </c>
      <c r="B146" s="98" t="s">
        <v>488</v>
      </c>
      <c r="C146" s="99" t="s">
        <v>65</v>
      </c>
      <c r="D146" s="100"/>
      <c r="E146" s="100"/>
      <c r="F146" s="100"/>
      <c r="G146" s="45">
        <v>102000000</v>
      </c>
      <c r="H146" s="100">
        <v>1</v>
      </c>
      <c r="I146" s="100" t="s">
        <v>47</v>
      </c>
      <c r="J146" s="100" t="s">
        <v>108</v>
      </c>
      <c r="K146" s="101">
        <v>197</v>
      </c>
      <c r="L146" s="55">
        <v>1992</v>
      </c>
      <c r="M146" s="63">
        <v>33605</v>
      </c>
      <c r="N146" s="102">
        <v>32243000</v>
      </c>
      <c r="O146" s="103"/>
      <c r="P146" s="103"/>
      <c r="Q146" s="50" t="s">
        <v>489</v>
      </c>
      <c r="R146" s="78" t="s">
        <v>490</v>
      </c>
      <c r="S146" s="34" t="s">
        <v>172</v>
      </c>
      <c r="T146" s="35" t="str">
        <f t="shared" si="15"/>
        <v>Cu</v>
      </c>
      <c r="U146" s="34">
        <v>590</v>
      </c>
      <c r="V146" s="34">
        <v>0.3</v>
      </c>
      <c r="W146" s="34">
        <v>0.35</v>
      </c>
      <c r="X146" s="34">
        <v>0.58073274046463597</v>
      </c>
      <c r="Y146" s="34">
        <v>1958</v>
      </c>
      <c r="Z146" s="34">
        <v>200</v>
      </c>
      <c r="AA146" s="34" t="s">
        <v>173</v>
      </c>
      <c r="AC146" s="36">
        <f t="shared" si="16"/>
        <v>16.999946748298186</v>
      </c>
      <c r="AD146" s="36">
        <f t="shared" si="17"/>
        <v>0</v>
      </c>
      <c r="AE146" s="36">
        <f t="shared" si="18"/>
        <v>0</v>
      </c>
      <c r="AF146" s="36">
        <f t="shared" si="19"/>
        <v>16.999946748298186</v>
      </c>
      <c r="AG146" s="37"/>
      <c r="AH146" s="37">
        <f>IF(A146=1,AF146,0)</f>
        <v>16.999946748298186</v>
      </c>
      <c r="AI146" s="37">
        <f>IF(A146=2,AF146,0)</f>
        <v>0</v>
      </c>
      <c r="AJ146" s="37">
        <f>IF(A146=3,AF146,0)</f>
        <v>0</v>
      </c>
    </row>
    <row r="147" spans="1:781" s="1" customFormat="1" ht="41.4" customHeight="1" x14ac:dyDescent="0.3">
      <c r="A147" s="38">
        <v>3</v>
      </c>
      <c r="B147" s="43" t="s">
        <v>491</v>
      </c>
      <c r="C147" s="64" t="s">
        <v>72</v>
      </c>
      <c r="D147" s="64" t="s">
        <v>201</v>
      </c>
      <c r="E147" s="99" t="s">
        <v>234</v>
      </c>
      <c r="F147" s="112">
        <v>25</v>
      </c>
      <c r="G147" s="45">
        <v>4500000</v>
      </c>
      <c r="H147" s="100">
        <v>1</v>
      </c>
      <c r="I147" s="100" t="s">
        <v>47</v>
      </c>
      <c r="J147" s="100" t="s">
        <v>48</v>
      </c>
      <c r="K147" s="113" t="s">
        <v>44</v>
      </c>
      <c r="L147" s="55">
        <v>1991</v>
      </c>
      <c r="M147" s="63">
        <v>33545</v>
      </c>
      <c r="N147" s="102">
        <v>43200</v>
      </c>
      <c r="O147" s="114"/>
      <c r="P147" s="115"/>
      <c r="Q147" s="116" t="s">
        <v>492</v>
      </c>
      <c r="R147" s="51" t="s">
        <v>493</v>
      </c>
      <c r="S147" s="34"/>
      <c r="T147" s="35" t="str">
        <f t="shared" si="15"/>
        <v>Al</v>
      </c>
      <c r="U147" s="34"/>
      <c r="V147" s="34"/>
      <c r="W147" s="34"/>
      <c r="X147" s="34"/>
      <c r="Y147" s="34"/>
      <c r="Z147" s="34"/>
      <c r="AA147" s="34"/>
      <c r="AB147" s="52"/>
      <c r="AC147" s="36">
        <f t="shared" si="16"/>
        <v>2.2776965528222611E-2</v>
      </c>
      <c r="AD147" s="36">
        <f t="shared" si="17"/>
        <v>0</v>
      </c>
      <c r="AE147" s="36">
        <f t="shared" si="18"/>
        <v>0</v>
      </c>
      <c r="AF147" s="36">
        <f t="shared" si="19"/>
        <v>2.2776965528222611E-2</v>
      </c>
      <c r="AG147" s="37"/>
      <c r="AH147" s="37">
        <f>IF(A147=1,AF147,0)</f>
        <v>0</v>
      </c>
      <c r="AI147" s="37">
        <f>IF(A147=2,AF147,0)</f>
        <v>0</v>
      </c>
      <c r="AJ147" s="37">
        <f>IF(A147=3,AF147,0)</f>
        <v>2.2776965528222611E-2</v>
      </c>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c r="DK147" s="53"/>
      <c r="DL147" s="53"/>
      <c r="DM147" s="53"/>
      <c r="DN147" s="53"/>
      <c r="DO147" s="53"/>
      <c r="DP147" s="53"/>
      <c r="DQ147" s="53"/>
      <c r="DR147" s="53"/>
      <c r="DS147" s="53"/>
      <c r="DT147" s="53"/>
      <c r="DU147" s="53"/>
      <c r="DV147" s="53"/>
      <c r="DW147" s="53"/>
      <c r="DX147" s="53"/>
      <c r="DY147" s="53"/>
      <c r="DZ147" s="53"/>
      <c r="EA147" s="53"/>
      <c r="EB147" s="53"/>
      <c r="EC147" s="53"/>
      <c r="ED147" s="53"/>
      <c r="EE147" s="53"/>
      <c r="EF147" s="53"/>
      <c r="EG147" s="53"/>
      <c r="EH147" s="53"/>
      <c r="EI147" s="53"/>
      <c r="EJ147" s="53"/>
      <c r="EK147" s="53"/>
      <c r="EL147" s="53"/>
      <c r="EM147" s="53"/>
      <c r="EN147" s="53"/>
      <c r="EO147" s="53"/>
      <c r="EP147" s="53"/>
      <c r="EQ147" s="53"/>
      <c r="ER147" s="53"/>
      <c r="ES147" s="53"/>
      <c r="ET147" s="53"/>
      <c r="EU147" s="53"/>
      <c r="EV147" s="53"/>
      <c r="EW147" s="53"/>
      <c r="EX147" s="53"/>
      <c r="EY147" s="53"/>
      <c r="EZ147" s="53"/>
      <c r="FA147" s="53"/>
      <c r="FB147" s="53"/>
      <c r="FC147" s="53"/>
      <c r="FD147" s="53"/>
      <c r="FE147" s="53"/>
      <c r="FF147" s="53"/>
      <c r="FG147" s="53"/>
      <c r="FH147" s="53"/>
      <c r="FI147" s="53"/>
      <c r="FJ147" s="53"/>
      <c r="FK147" s="53"/>
      <c r="FL147" s="53"/>
      <c r="FM147" s="53"/>
      <c r="FN147" s="53"/>
      <c r="FO147" s="53"/>
      <c r="FP147" s="53"/>
      <c r="FQ147" s="53"/>
      <c r="FR147" s="53"/>
      <c r="FS147" s="53"/>
      <c r="FT147" s="53"/>
      <c r="FU147" s="53"/>
      <c r="FV147" s="53"/>
      <c r="FW147" s="53"/>
      <c r="FX147" s="53"/>
      <c r="FY147" s="53"/>
      <c r="FZ147" s="53"/>
      <c r="GA147" s="53"/>
      <c r="GB147" s="53"/>
      <c r="GC147" s="53"/>
      <c r="GD147" s="53"/>
      <c r="GE147" s="53"/>
      <c r="GF147" s="53"/>
      <c r="GG147" s="53"/>
      <c r="GH147" s="53"/>
      <c r="GI147" s="53"/>
      <c r="GJ147" s="53"/>
      <c r="GK147" s="53"/>
      <c r="GL147" s="53"/>
      <c r="GM147" s="53"/>
      <c r="GN147" s="53"/>
      <c r="GO147" s="53"/>
      <c r="GP147" s="53"/>
      <c r="GQ147" s="53"/>
      <c r="GR147" s="53"/>
      <c r="GS147" s="53"/>
      <c r="GT147" s="53"/>
      <c r="GU147" s="53"/>
      <c r="GV147" s="53"/>
      <c r="GW147" s="53"/>
      <c r="GX147" s="53"/>
      <c r="GY147" s="53"/>
      <c r="GZ147" s="53"/>
      <c r="HA147" s="53"/>
      <c r="HB147" s="53"/>
      <c r="HC147" s="53"/>
      <c r="HD147" s="53"/>
      <c r="HE147" s="53"/>
      <c r="HF147" s="53"/>
      <c r="HG147" s="53"/>
      <c r="HH147" s="53"/>
      <c r="HI147" s="53"/>
      <c r="HJ147" s="53"/>
      <c r="HK147" s="53"/>
      <c r="HL147" s="53"/>
      <c r="HM147" s="53"/>
      <c r="HN147" s="53"/>
      <c r="HO147" s="53"/>
      <c r="HP147" s="53"/>
      <c r="HQ147" s="53"/>
      <c r="HR147" s="53"/>
      <c r="HS147" s="53"/>
      <c r="HT147" s="53"/>
      <c r="HU147" s="53"/>
      <c r="HV147" s="53"/>
      <c r="HW147" s="53"/>
      <c r="HX147" s="53"/>
      <c r="HY147" s="53"/>
      <c r="HZ147" s="53"/>
      <c r="IA147" s="53"/>
      <c r="IB147" s="53"/>
      <c r="IC147" s="53"/>
      <c r="ID147" s="53"/>
      <c r="IE147" s="53"/>
      <c r="IF147" s="53"/>
      <c r="IG147" s="53"/>
      <c r="IH147" s="53"/>
      <c r="II147" s="53"/>
      <c r="IJ147" s="53"/>
      <c r="IK147" s="53"/>
      <c r="IL147" s="53"/>
      <c r="IM147" s="53"/>
      <c r="IN147" s="53"/>
      <c r="IO147" s="53"/>
      <c r="IP147" s="53"/>
      <c r="IQ147" s="53"/>
      <c r="IR147" s="53"/>
      <c r="IS147" s="53"/>
      <c r="IT147" s="53"/>
      <c r="IU147" s="53"/>
      <c r="IV147" s="53"/>
      <c r="IW147" s="53"/>
      <c r="IX147" s="53"/>
      <c r="IY147" s="53"/>
      <c r="IZ147" s="53"/>
      <c r="JA147" s="53"/>
      <c r="JB147" s="53"/>
      <c r="JC147" s="53"/>
      <c r="JD147" s="53"/>
      <c r="JE147" s="53"/>
      <c r="JF147" s="53"/>
      <c r="JG147" s="53"/>
      <c r="JH147" s="53"/>
      <c r="JI147" s="53"/>
      <c r="JJ147" s="53"/>
      <c r="JK147" s="53"/>
      <c r="JL147" s="53"/>
      <c r="JM147" s="53"/>
      <c r="JN147" s="53"/>
      <c r="JO147" s="53"/>
      <c r="JP147" s="53"/>
      <c r="JQ147" s="53"/>
      <c r="JR147" s="53"/>
      <c r="JS147" s="53"/>
      <c r="JT147" s="53"/>
      <c r="JU147" s="53"/>
      <c r="JV147" s="53"/>
      <c r="JW147" s="53"/>
      <c r="JX147" s="53"/>
      <c r="JY147" s="53"/>
      <c r="JZ147" s="53"/>
      <c r="KA147" s="53"/>
      <c r="KB147" s="53"/>
      <c r="KC147" s="53"/>
      <c r="KD147" s="53"/>
      <c r="KE147" s="53"/>
      <c r="KF147" s="53"/>
      <c r="KG147" s="53"/>
      <c r="KH147" s="53"/>
      <c r="KI147" s="53"/>
      <c r="KJ147" s="53"/>
      <c r="KK147" s="53"/>
      <c r="KL147" s="53"/>
      <c r="KM147" s="53"/>
      <c r="KN147" s="53"/>
      <c r="KO147" s="53"/>
      <c r="KP147" s="53"/>
      <c r="KQ147" s="53"/>
      <c r="KR147" s="53"/>
      <c r="KS147" s="53"/>
      <c r="KT147" s="53"/>
      <c r="KU147" s="53"/>
      <c r="KV147" s="53"/>
      <c r="KW147" s="53"/>
      <c r="KX147" s="53"/>
      <c r="KY147" s="53"/>
      <c r="KZ147" s="53"/>
      <c r="LA147" s="53"/>
      <c r="LB147" s="53"/>
      <c r="LC147" s="53"/>
      <c r="LD147" s="53"/>
      <c r="LE147" s="53"/>
      <c r="LF147" s="53"/>
      <c r="LG147" s="53"/>
      <c r="LH147" s="53"/>
      <c r="LI147" s="53"/>
      <c r="LJ147" s="53"/>
      <c r="LK147" s="53"/>
      <c r="LL147" s="53"/>
      <c r="LM147" s="53"/>
      <c r="LN147" s="53"/>
      <c r="LO147" s="53"/>
      <c r="LP147" s="53"/>
      <c r="LQ147" s="53"/>
      <c r="LR147" s="53"/>
      <c r="LS147" s="53"/>
      <c r="LT147" s="53"/>
      <c r="LU147" s="53"/>
      <c r="LV147" s="53"/>
      <c r="LW147" s="53"/>
      <c r="LX147" s="53"/>
      <c r="LY147" s="53"/>
      <c r="LZ147" s="53"/>
      <c r="MA147" s="53"/>
      <c r="MB147" s="53"/>
      <c r="MC147" s="53"/>
      <c r="MD147" s="53"/>
      <c r="ME147" s="53"/>
      <c r="MF147" s="53"/>
      <c r="MG147" s="53"/>
      <c r="MH147" s="53"/>
      <c r="MI147" s="53"/>
      <c r="MJ147" s="53"/>
      <c r="MK147" s="53"/>
      <c r="ML147" s="53"/>
      <c r="MM147" s="53"/>
      <c r="MN147" s="53"/>
      <c r="MO147" s="53"/>
      <c r="MP147" s="53"/>
      <c r="MQ147" s="53"/>
      <c r="MR147" s="53"/>
      <c r="MS147" s="53"/>
      <c r="MT147" s="53"/>
      <c r="MU147" s="53"/>
      <c r="MV147" s="53"/>
      <c r="MW147" s="53"/>
      <c r="MX147" s="53"/>
      <c r="MY147" s="53"/>
      <c r="MZ147" s="53"/>
      <c r="NA147" s="53"/>
      <c r="NB147" s="53"/>
      <c r="NC147" s="53"/>
      <c r="ND147" s="53"/>
      <c r="NE147" s="53"/>
      <c r="NF147" s="53"/>
      <c r="NG147" s="53"/>
      <c r="NH147" s="53"/>
      <c r="NI147" s="53"/>
      <c r="NJ147" s="53"/>
      <c r="NK147" s="53"/>
      <c r="NL147" s="53"/>
      <c r="NM147" s="53"/>
      <c r="NN147" s="53"/>
      <c r="NO147" s="53"/>
      <c r="NP147" s="53"/>
      <c r="NQ147" s="53"/>
      <c r="NR147" s="53"/>
      <c r="NS147" s="53"/>
      <c r="NT147" s="53"/>
      <c r="NU147" s="53"/>
      <c r="NV147" s="53"/>
      <c r="NW147" s="53"/>
      <c r="NX147" s="53"/>
      <c r="NY147" s="53"/>
      <c r="NZ147" s="53"/>
      <c r="OA147" s="53"/>
      <c r="OB147" s="53"/>
      <c r="OC147" s="53"/>
      <c r="OD147" s="53"/>
      <c r="OE147" s="53"/>
      <c r="OF147" s="53"/>
      <c r="OG147" s="53"/>
      <c r="OH147" s="53"/>
      <c r="OI147" s="53"/>
      <c r="OJ147" s="53"/>
      <c r="OK147" s="53"/>
      <c r="OL147" s="53"/>
      <c r="OM147" s="53"/>
      <c r="ON147" s="53"/>
      <c r="OO147" s="53"/>
      <c r="OP147" s="53"/>
      <c r="OQ147" s="53"/>
      <c r="OR147" s="53"/>
      <c r="OS147" s="53"/>
      <c r="OT147" s="53"/>
      <c r="OU147" s="53"/>
      <c r="OV147" s="53"/>
      <c r="OW147" s="53"/>
      <c r="OX147" s="53"/>
      <c r="OY147" s="53"/>
      <c r="OZ147" s="53"/>
      <c r="PA147" s="53"/>
      <c r="PB147" s="53"/>
      <c r="PC147" s="53"/>
      <c r="PD147" s="53"/>
      <c r="PE147" s="53"/>
      <c r="PF147" s="53"/>
      <c r="PG147" s="53"/>
      <c r="PH147" s="53"/>
      <c r="PI147" s="53"/>
      <c r="PJ147" s="53"/>
      <c r="PK147" s="53"/>
      <c r="PL147" s="53"/>
      <c r="PM147" s="53"/>
      <c r="PN147" s="53"/>
      <c r="PO147" s="53"/>
      <c r="PP147" s="53"/>
      <c r="PQ147" s="53"/>
      <c r="PR147" s="53"/>
      <c r="PS147" s="53"/>
      <c r="PT147" s="53"/>
      <c r="PU147" s="53"/>
      <c r="PV147" s="53"/>
      <c r="PW147" s="53"/>
      <c r="PX147" s="53"/>
      <c r="PY147" s="53"/>
      <c r="PZ147" s="53"/>
      <c r="QA147" s="53"/>
      <c r="QB147" s="53"/>
      <c r="QC147" s="53"/>
      <c r="QD147" s="53"/>
      <c r="QE147" s="53"/>
      <c r="QF147" s="53"/>
      <c r="QG147" s="53"/>
      <c r="QH147" s="53"/>
      <c r="QI147" s="53"/>
      <c r="QJ147" s="53"/>
      <c r="QK147" s="53"/>
      <c r="QL147" s="53"/>
      <c r="QM147" s="53"/>
      <c r="QN147" s="53"/>
      <c r="QO147" s="53"/>
      <c r="QP147" s="53"/>
      <c r="QQ147" s="53"/>
      <c r="QR147" s="53"/>
      <c r="QS147" s="53"/>
      <c r="QT147" s="53"/>
      <c r="QU147" s="53"/>
      <c r="QV147" s="53"/>
      <c r="QW147" s="53"/>
      <c r="QX147" s="53"/>
      <c r="QY147" s="53"/>
      <c r="QZ147" s="53"/>
      <c r="RA147" s="53"/>
      <c r="RB147" s="53"/>
      <c r="RC147" s="53"/>
      <c r="RD147" s="53"/>
      <c r="RE147" s="53"/>
      <c r="RF147" s="53"/>
      <c r="RG147" s="53"/>
      <c r="RH147" s="53"/>
      <c r="RI147" s="53"/>
      <c r="RJ147" s="53"/>
      <c r="RK147" s="53"/>
      <c r="RL147" s="53"/>
      <c r="RM147" s="53"/>
      <c r="RN147" s="53"/>
      <c r="RO147" s="53"/>
      <c r="RP147" s="53"/>
      <c r="RQ147" s="53"/>
      <c r="RR147" s="53"/>
      <c r="RS147" s="53"/>
      <c r="RT147" s="53"/>
      <c r="RU147" s="53"/>
      <c r="RV147" s="53"/>
      <c r="RW147" s="53"/>
      <c r="RX147" s="53"/>
      <c r="RY147" s="53"/>
      <c r="RZ147" s="53"/>
      <c r="SA147" s="53"/>
      <c r="SB147" s="53"/>
      <c r="SC147" s="53"/>
      <c r="SD147" s="53"/>
      <c r="SE147" s="53"/>
      <c r="SF147" s="53"/>
      <c r="SG147" s="53"/>
      <c r="SH147" s="53"/>
      <c r="SI147" s="53"/>
      <c r="SJ147" s="53"/>
      <c r="SK147" s="53"/>
      <c r="SL147" s="53"/>
      <c r="SM147" s="53"/>
      <c r="SN147" s="53"/>
      <c r="SO147" s="53"/>
      <c r="SP147" s="53"/>
      <c r="SQ147" s="53"/>
      <c r="SR147" s="53"/>
      <c r="SS147" s="53"/>
      <c r="ST147" s="53"/>
      <c r="SU147" s="53"/>
      <c r="SV147" s="53"/>
      <c r="SW147" s="53"/>
      <c r="SX147" s="53"/>
      <c r="SY147" s="53"/>
      <c r="SZ147" s="53"/>
      <c r="TA147" s="53"/>
      <c r="TB147" s="53"/>
      <c r="TC147" s="53"/>
      <c r="TD147" s="53"/>
      <c r="TE147" s="53"/>
      <c r="TF147" s="53"/>
      <c r="TG147" s="53"/>
      <c r="TH147" s="53"/>
      <c r="TI147" s="53"/>
      <c r="TJ147" s="53"/>
      <c r="TK147" s="53"/>
      <c r="TL147" s="53"/>
      <c r="TM147" s="53"/>
      <c r="TN147" s="53"/>
      <c r="TO147" s="53"/>
      <c r="TP147" s="53"/>
      <c r="TQ147" s="53"/>
      <c r="TR147" s="53"/>
      <c r="TS147" s="53"/>
      <c r="TT147" s="53"/>
      <c r="TU147" s="53"/>
      <c r="TV147" s="53"/>
      <c r="TW147" s="53"/>
      <c r="TX147" s="53"/>
      <c r="TY147" s="53"/>
      <c r="TZ147" s="53"/>
      <c r="UA147" s="53"/>
      <c r="UB147" s="53"/>
      <c r="UC147" s="53"/>
      <c r="UD147" s="53"/>
      <c r="UE147" s="53"/>
      <c r="UF147" s="53"/>
      <c r="UG147" s="53"/>
      <c r="UH147" s="53"/>
      <c r="UI147" s="53"/>
      <c r="UJ147" s="53"/>
      <c r="UK147" s="53"/>
      <c r="UL147" s="53"/>
      <c r="UM147" s="53"/>
      <c r="UN147" s="53"/>
      <c r="UO147" s="53"/>
      <c r="UP147" s="53"/>
      <c r="UQ147" s="53"/>
      <c r="UR147" s="53"/>
      <c r="US147" s="53"/>
      <c r="UT147" s="53"/>
      <c r="UU147" s="53"/>
      <c r="UV147" s="53"/>
      <c r="UW147" s="53"/>
      <c r="UX147" s="53"/>
      <c r="UY147" s="53"/>
      <c r="UZ147" s="53"/>
      <c r="VA147" s="53"/>
      <c r="VB147" s="53"/>
      <c r="VC147" s="53"/>
      <c r="VD147" s="53"/>
      <c r="VE147" s="53"/>
      <c r="VF147" s="53"/>
      <c r="VG147" s="53"/>
      <c r="VH147" s="53"/>
      <c r="VI147" s="53"/>
      <c r="VJ147" s="53"/>
      <c r="VK147" s="53"/>
      <c r="VL147" s="53"/>
      <c r="VM147" s="53"/>
      <c r="VN147" s="53"/>
      <c r="VO147" s="53"/>
      <c r="VP147" s="53"/>
      <c r="VQ147" s="53"/>
      <c r="VR147" s="53"/>
      <c r="VS147" s="53"/>
      <c r="VT147" s="53"/>
      <c r="VU147" s="53"/>
      <c r="VV147" s="53"/>
      <c r="VW147" s="53"/>
      <c r="VX147" s="53"/>
      <c r="VY147" s="53"/>
      <c r="VZ147" s="53"/>
      <c r="WA147" s="53"/>
      <c r="WB147" s="53"/>
      <c r="WC147" s="53"/>
      <c r="WD147" s="53"/>
      <c r="WE147" s="53"/>
      <c r="WF147" s="53"/>
      <c r="WG147" s="53"/>
      <c r="WH147" s="53"/>
      <c r="WI147" s="53"/>
      <c r="WJ147" s="53"/>
      <c r="WK147" s="53"/>
      <c r="WL147" s="53"/>
      <c r="WM147" s="53"/>
      <c r="WN147" s="53"/>
      <c r="WO147" s="53"/>
      <c r="WP147" s="53"/>
      <c r="WQ147" s="53"/>
      <c r="WR147" s="53"/>
      <c r="WS147" s="53"/>
      <c r="WT147" s="53"/>
      <c r="WU147" s="53"/>
      <c r="WV147" s="53"/>
      <c r="WW147" s="53"/>
      <c r="WX147" s="53"/>
      <c r="WY147" s="53"/>
      <c r="WZ147" s="53"/>
      <c r="XA147" s="53"/>
      <c r="XB147" s="53"/>
      <c r="XC147" s="53"/>
      <c r="XD147" s="53"/>
      <c r="XE147" s="53"/>
      <c r="XF147" s="53"/>
      <c r="XG147" s="53"/>
      <c r="XH147" s="53"/>
      <c r="XI147" s="53"/>
      <c r="XJ147" s="53"/>
      <c r="XK147" s="53"/>
      <c r="XL147" s="53"/>
      <c r="XM147" s="53"/>
      <c r="XN147" s="53"/>
      <c r="XO147" s="53"/>
      <c r="XP147" s="53"/>
      <c r="XQ147" s="53"/>
      <c r="XR147" s="53"/>
      <c r="XS147" s="53"/>
      <c r="XT147" s="53"/>
      <c r="XU147" s="53"/>
      <c r="XV147" s="53"/>
      <c r="XW147" s="53"/>
      <c r="XX147" s="53"/>
      <c r="XY147" s="53"/>
      <c r="XZ147" s="53"/>
      <c r="YA147" s="53"/>
      <c r="YB147" s="53"/>
      <c r="YC147" s="53"/>
      <c r="YD147" s="53"/>
      <c r="YE147" s="53"/>
      <c r="YF147" s="53"/>
      <c r="YG147" s="53"/>
      <c r="YH147" s="53"/>
      <c r="YI147" s="53"/>
      <c r="YJ147" s="53"/>
      <c r="YK147" s="53"/>
      <c r="YL147" s="53"/>
      <c r="YM147" s="53"/>
      <c r="YN147" s="53"/>
      <c r="YO147" s="53"/>
      <c r="YP147" s="53"/>
      <c r="YQ147" s="53"/>
      <c r="YR147" s="53"/>
      <c r="YS147" s="53"/>
      <c r="YT147" s="53"/>
      <c r="YU147" s="53"/>
      <c r="YV147" s="53"/>
      <c r="YW147" s="53"/>
      <c r="YX147" s="53"/>
      <c r="YY147" s="53"/>
      <c r="YZ147" s="53"/>
      <c r="ZA147" s="53"/>
      <c r="ZB147" s="53"/>
      <c r="ZC147" s="53"/>
      <c r="ZD147" s="53"/>
      <c r="ZE147" s="53"/>
      <c r="ZF147" s="53"/>
      <c r="ZG147" s="53"/>
      <c r="ZH147" s="53"/>
      <c r="ZI147" s="53"/>
      <c r="ZJ147" s="53"/>
      <c r="ZK147" s="53"/>
      <c r="ZL147" s="53"/>
      <c r="ZM147" s="53"/>
      <c r="ZN147" s="53"/>
      <c r="ZO147" s="53"/>
      <c r="ZP147" s="53"/>
      <c r="ZQ147" s="53"/>
      <c r="ZR147" s="53"/>
      <c r="ZS147" s="53"/>
      <c r="ZT147" s="53"/>
      <c r="ZU147" s="53"/>
      <c r="ZV147" s="53"/>
      <c r="ZW147" s="53"/>
      <c r="ZX147" s="53"/>
      <c r="ZY147" s="53"/>
      <c r="ZZ147" s="53"/>
      <c r="AAA147" s="53"/>
      <c r="AAB147" s="53"/>
      <c r="AAC147" s="53"/>
      <c r="AAD147" s="53"/>
      <c r="AAE147" s="53"/>
      <c r="AAF147" s="53"/>
      <c r="AAG147" s="53"/>
      <c r="AAH147" s="53"/>
      <c r="AAI147" s="53"/>
      <c r="AAJ147" s="53"/>
      <c r="AAK147" s="53"/>
      <c r="AAL147" s="53"/>
      <c r="AAM147" s="53"/>
      <c r="AAN147" s="53"/>
      <c r="AAO147" s="53"/>
      <c r="AAP147" s="53"/>
      <c r="AAQ147" s="53"/>
      <c r="AAR147" s="53"/>
      <c r="AAS147" s="53"/>
      <c r="AAT147" s="53"/>
      <c r="AAU147" s="53"/>
      <c r="AAV147" s="53"/>
      <c r="AAW147" s="53"/>
      <c r="AAX147" s="53"/>
      <c r="AAY147" s="53"/>
      <c r="AAZ147" s="53"/>
      <c r="ABA147" s="53"/>
      <c r="ABB147" s="53"/>
      <c r="ABC147" s="53"/>
      <c r="ABD147" s="53"/>
      <c r="ABE147" s="53"/>
      <c r="ABF147" s="53"/>
      <c r="ABG147" s="53"/>
      <c r="ABH147" s="53"/>
      <c r="ABI147" s="53"/>
      <c r="ABJ147" s="53"/>
      <c r="ABK147" s="53"/>
      <c r="ABL147" s="53"/>
      <c r="ABM147" s="53"/>
      <c r="ABN147" s="53"/>
      <c r="ABO147" s="53"/>
      <c r="ABP147" s="53"/>
      <c r="ABQ147" s="53"/>
      <c r="ABR147" s="53"/>
      <c r="ABS147" s="53"/>
      <c r="ABT147" s="53"/>
      <c r="ABU147" s="53"/>
      <c r="ABV147" s="53"/>
      <c r="ABW147" s="53"/>
      <c r="ABX147" s="53"/>
      <c r="ABY147" s="53"/>
      <c r="ABZ147" s="53"/>
      <c r="ACA147" s="53"/>
      <c r="ACB147" s="53"/>
      <c r="ACC147" s="53"/>
      <c r="ACD147" s="53"/>
      <c r="ACE147" s="53"/>
      <c r="ACF147" s="53"/>
      <c r="ACG147" s="53"/>
      <c r="ACH147" s="53"/>
      <c r="ACI147" s="53"/>
      <c r="ACJ147" s="53"/>
      <c r="ACK147" s="53"/>
      <c r="ACL147" s="53"/>
      <c r="ACM147" s="53"/>
      <c r="ACN147" s="53"/>
      <c r="ACO147" s="53"/>
      <c r="ACP147" s="53"/>
      <c r="ACQ147" s="53"/>
      <c r="ACR147" s="53"/>
      <c r="ACS147" s="53"/>
      <c r="ACT147" s="53"/>
      <c r="ACU147" s="53"/>
      <c r="ACV147" s="53"/>
      <c r="ACW147" s="53"/>
      <c r="ACX147" s="53"/>
      <c r="ACY147" s="53"/>
      <c r="ACZ147" s="53"/>
      <c r="ADA147" s="53"/>
    </row>
    <row r="148" spans="1:781" s="53" customFormat="1" ht="28.8" customHeight="1" x14ac:dyDescent="0.3">
      <c r="A148" s="38">
        <v>3</v>
      </c>
      <c r="B148" s="98" t="s">
        <v>494</v>
      </c>
      <c r="C148" s="99" t="s">
        <v>213</v>
      </c>
      <c r="D148" s="100" t="s">
        <v>58</v>
      </c>
      <c r="E148" s="100"/>
      <c r="F148" s="100">
        <v>21</v>
      </c>
      <c r="G148" s="45"/>
      <c r="H148" s="100">
        <v>1</v>
      </c>
      <c r="I148" s="100" t="s">
        <v>47</v>
      </c>
      <c r="J148" s="100" t="s">
        <v>82</v>
      </c>
      <c r="K148" s="101">
        <v>196</v>
      </c>
      <c r="L148" s="55">
        <v>1991</v>
      </c>
      <c r="M148" s="63">
        <v>33473</v>
      </c>
      <c r="N148" s="102">
        <v>75000</v>
      </c>
      <c r="O148" s="103"/>
      <c r="P148" s="103"/>
      <c r="Q148" s="50" t="s">
        <v>495</v>
      </c>
      <c r="R148" s="78" t="s">
        <v>496</v>
      </c>
      <c r="S148" s="34" t="s">
        <v>344</v>
      </c>
      <c r="T148" s="35" t="str">
        <f t="shared" si="15"/>
        <v>Pb Zn</v>
      </c>
      <c r="U148" s="34">
        <v>170</v>
      </c>
      <c r="V148" s="34"/>
      <c r="W148" s="34"/>
      <c r="X148" s="34">
        <v>5.6930213810062691</v>
      </c>
      <c r="Y148" s="34">
        <v>1909</v>
      </c>
      <c r="Z148" s="34">
        <v>130</v>
      </c>
      <c r="AA148" s="34" t="s">
        <v>390</v>
      </c>
      <c r="AB148" s="1"/>
      <c r="AC148" s="36">
        <f t="shared" si="16"/>
        <v>3.9543342930942034E-2</v>
      </c>
      <c r="AD148" s="36">
        <f t="shared" si="17"/>
        <v>0</v>
      </c>
      <c r="AE148" s="36">
        <f t="shared" si="18"/>
        <v>0</v>
      </c>
      <c r="AF148" s="36">
        <f t="shared" si="19"/>
        <v>3.9543342930942034E-2</v>
      </c>
      <c r="AG148" s="37"/>
      <c r="AH148" s="37">
        <f>IF(A148=1,AF148,0)</f>
        <v>0</v>
      </c>
      <c r="AI148" s="37">
        <f>IF(A148=2,AF148,0)</f>
        <v>0</v>
      </c>
      <c r="AJ148" s="37">
        <f>IF(A148=3,AF148,0)</f>
        <v>3.9543342930942034E-2</v>
      </c>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c r="JL148" s="1"/>
      <c r="JM148" s="1"/>
      <c r="JN148" s="1"/>
      <c r="JO148" s="1"/>
      <c r="JP148" s="1"/>
      <c r="JQ148" s="1"/>
      <c r="JR148" s="1"/>
      <c r="JS148" s="1"/>
      <c r="JT148" s="1"/>
      <c r="JU148" s="1"/>
      <c r="JV148" s="1"/>
      <c r="JW148" s="1"/>
      <c r="JX148" s="1"/>
      <c r="JY148" s="1"/>
      <c r="JZ148" s="1"/>
      <c r="KA148" s="1"/>
      <c r="KB148" s="1"/>
      <c r="KC148" s="1"/>
      <c r="KD148" s="1"/>
      <c r="KE148" s="1"/>
      <c r="KF148" s="1"/>
      <c r="KG148" s="1"/>
      <c r="KH148" s="1"/>
      <c r="KI148" s="1"/>
      <c r="KJ148" s="1"/>
      <c r="KK148" s="1"/>
      <c r="KL148" s="1"/>
      <c r="KM148" s="1"/>
      <c r="KN148" s="1"/>
      <c r="KO148" s="1"/>
      <c r="KP148" s="1"/>
      <c r="KQ148" s="1"/>
      <c r="KR148" s="1"/>
      <c r="KS148" s="1"/>
      <c r="KT148" s="1"/>
      <c r="KU148" s="1"/>
      <c r="KV148" s="1"/>
      <c r="KW148" s="1"/>
      <c r="KX148" s="1"/>
      <c r="KY148" s="1"/>
      <c r="KZ148" s="1"/>
      <c r="LA148" s="1"/>
      <c r="LB148" s="1"/>
      <c r="LC148" s="1"/>
      <c r="LD148" s="1"/>
      <c r="LE148" s="1"/>
      <c r="LF148" s="1"/>
      <c r="LG148" s="1"/>
      <c r="LH148" s="1"/>
      <c r="LI148" s="1"/>
      <c r="LJ148" s="1"/>
      <c r="LK148" s="1"/>
      <c r="LL148" s="1"/>
      <c r="LM148" s="1"/>
      <c r="LN148" s="1"/>
      <c r="LO148" s="1"/>
      <c r="LP148" s="1"/>
      <c r="LQ148" s="1"/>
      <c r="LR148" s="1"/>
      <c r="LS148" s="1"/>
      <c r="LT148" s="1"/>
      <c r="LU148" s="1"/>
      <c r="LV148" s="1"/>
      <c r="LW148" s="1"/>
      <c r="LX148" s="1"/>
      <c r="LY148" s="1"/>
      <c r="LZ148" s="1"/>
      <c r="MA148" s="1"/>
      <c r="MB148" s="1"/>
      <c r="MC148" s="1"/>
      <c r="MD148" s="1"/>
      <c r="ME148" s="1"/>
      <c r="MF148" s="1"/>
      <c r="MG148" s="1"/>
      <c r="MH148" s="1"/>
      <c r="MI148" s="1"/>
      <c r="MJ148" s="1"/>
      <c r="MK148" s="1"/>
      <c r="ML148" s="1"/>
      <c r="MM148" s="1"/>
      <c r="MN148" s="1"/>
      <c r="MO148" s="1"/>
      <c r="MP148" s="1"/>
      <c r="MQ148" s="1"/>
      <c r="MR148" s="1"/>
      <c r="MS148" s="1"/>
      <c r="MT148" s="1"/>
      <c r="MU148" s="1"/>
      <c r="MV148" s="1"/>
      <c r="MW148" s="1"/>
      <c r="MX148" s="1"/>
      <c r="MY148" s="1"/>
      <c r="MZ148" s="1"/>
      <c r="NA148" s="1"/>
      <c r="NB148" s="1"/>
      <c r="NC148" s="1"/>
      <c r="ND148" s="1"/>
      <c r="NE148" s="1"/>
      <c r="NF148" s="1"/>
      <c r="NG148" s="1"/>
      <c r="NH148" s="1"/>
      <c r="NI148" s="1"/>
      <c r="NJ148" s="1"/>
      <c r="NK148" s="1"/>
      <c r="NL148" s="1"/>
      <c r="NM148" s="1"/>
      <c r="NN148" s="1"/>
      <c r="NO148" s="1"/>
      <c r="NP148" s="1"/>
      <c r="NQ148" s="1"/>
      <c r="NR148" s="1"/>
      <c r="NS148" s="1"/>
      <c r="NT148" s="1"/>
      <c r="NU148" s="1"/>
      <c r="NV148" s="1"/>
      <c r="NW148" s="1"/>
      <c r="NX148" s="1"/>
      <c r="NY148" s="1"/>
      <c r="NZ148" s="1"/>
      <c r="OA148" s="1"/>
      <c r="OB148" s="1"/>
      <c r="OC148" s="1"/>
      <c r="OD148" s="1"/>
      <c r="OE148" s="1"/>
      <c r="OF148" s="1"/>
      <c r="OG148" s="1"/>
      <c r="OH148" s="1"/>
      <c r="OI148" s="1"/>
      <c r="OJ148" s="1"/>
      <c r="OK148" s="1"/>
      <c r="OL148" s="1"/>
      <c r="OM148" s="1"/>
      <c r="ON148" s="1"/>
      <c r="OO148" s="1"/>
      <c r="OP148" s="1"/>
      <c r="OQ148" s="1"/>
      <c r="OR148" s="1"/>
      <c r="OS148" s="1"/>
      <c r="OT148" s="1"/>
      <c r="OU148" s="1"/>
      <c r="OV148" s="1"/>
      <c r="OW148" s="1"/>
      <c r="OX148" s="1"/>
      <c r="OY148" s="1"/>
      <c r="OZ148" s="1"/>
      <c r="PA148" s="1"/>
      <c r="PB148" s="1"/>
      <c r="PC148" s="1"/>
      <c r="PD148" s="1"/>
      <c r="PE148" s="1"/>
      <c r="PF148" s="1"/>
      <c r="PG148" s="1"/>
      <c r="PH148" s="1"/>
      <c r="PI148" s="1"/>
      <c r="PJ148" s="1"/>
      <c r="PK148" s="1"/>
      <c r="PL148" s="1"/>
      <c r="PM148" s="1"/>
      <c r="PN148" s="1"/>
      <c r="PO148" s="1"/>
      <c r="PP148" s="1"/>
      <c r="PQ148" s="1"/>
      <c r="PR148" s="1"/>
      <c r="PS148" s="1"/>
      <c r="PT148" s="1"/>
      <c r="PU148" s="1"/>
      <c r="PV148" s="1"/>
      <c r="PW148" s="1"/>
      <c r="PX148" s="1"/>
      <c r="PY148" s="1"/>
      <c r="PZ148" s="1"/>
      <c r="QA148" s="1"/>
      <c r="QB148" s="1"/>
      <c r="QC148" s="1"/>
      <c r="QD148" s="1"/>
      <c r="QE148" s="1"/>
      <c r="QF148" s="1"/>
      <c r="QG148" s="1"/>
      <c r="QH148" s="1"/>
      <c r="QI148" s="1"/>
      <c r="QJ148" s="1"/>
      <c r="QK148" s="1"/>
      <c r="QL148" s="1"/>
      <c r="QM148" s="1"/>
      <c r="QN148" s="1"/>
      <c r="QO148" s="1"/>
      <c r="QP148" s="1"/>
      <c r="QQ148" s="1"/>
      <c r="QR148" s="1"/>
      <c r="QS148" s="1"/>
      <c r="QT148" s="1"/>
      <c r="QU148" s="1"/>
      <c r="QV148" s="1"/>
      <c r="QW148" s="1"/>
      <c r="QX148" s="1"/>
      <c r="QY148" s="1"/>
      <c r="QZ148" s="1"/>
      <c r="RA148" s="1"/>
      <c r="RB148" s="1"/>
      <c r="RC148" s="1"/>
      <c r="RD148" s="1"/>
      <c r="RE148" s="1"/>
      <c r="RF148" s="1"/>
      <c r="RG148" s="1"/>
      <c r="RH148" s="1"/>
      <c r="RI148" s="1"/>
      <c r="RJ148" s="1"/>
      <c r="RK148" s="1"/>
      <c r="RL148" s="1"/>
      <c r="RM148" s="1"/>
      <c r="RN148" s="1"/>
      <c r="RO148" s="1"/>
      <c r="RP148" s="1"/>
      <c r="RQ148" s="1"/>
      <c r="RR148" s="1"/>
      <c r="RS148" s="1"/>
      <c r="RT148" s="1"/>
      <c r="RU148" s="1"/>
      <c r="RV148" s="1"/>
      <c r="RW148" s="1"/>
      <c r="RX148" s="1"/>
      <c r="RY148" s="1"/>
      <c r="RZ148" s="1"/>
      <c r="SA148" s="1"/>
      <c r="SB148" s="1"/>
      <c r="SC148" s="1"/>
      <c r="SD148" s="1"/>
      <c r="SE148" s="1"/>
      <c r="SF148" s="1"/>
      <c r="SG148" s="1"/>
      <c r="SH148" s="1"/>
      <c r="SI148" s="1"/>
      <c r="SJ148" s="1"/>
      <c r="SK148" s="1"/>
      <c r="SL148" s="1"/>
      <c r="SM148" s="1"/>
      <c r="SN148" s="1"/>
      <c r="SO148" s="1"/>
      <c r="SP148" s="1"/>
      <c r="SQ148" s="1"/>
      <c r="SR148" s="1"/>
      <c r="SS148" s="1"/>
      <c r="ST148" s="1"/>
      <c r="SU148" s="1"/>
      <c r="SV148" s="1"/>
      <c r="SW148" s="1"/>
      <c r="SX148" s="1"/>
      <c r="SY148" s="1"/>
      <c r="SZ148" s="1"/>
      <c r="TA148" s="1"/>
      <c r="TB148" s="1"/>
      <c r="TC148" s="1"/>
      <c r="TD148" s="1"/>
      <c r="TE148" s="1"/>
      <c r="TF148" s="1"/>
      <c r="TG148" s="1"/>
      <c r="TH148" s="1"/>
      <c r="TI148" s="1"/>
      <c r="TJ148" s="1"/>
      <c r="TK148" s="1"/>
      <c r="TL148" s="1"/>
      <c r="TM148" s="1"/>
      <c r="TN148" s="1"/>
      <c r="TO148" s="1"/>
      <c r="TP148" s="1"/>
      <c r="TQ148" s="1"/>
      <c r="TR148" s="1"/>
      <c r="TS148" s="1"/>
      <c r="TT148" s="1"/>
      <c r="TU148" s="1"/>
      <c r="TV148" s="1"/>
      <c r="TW148" s="1"/>
      <c r="TX148" s="1"/>
      <c r="TY148" s="1"/>
      <c r="TZ148" s="1"/>
      <c r="UA148" s="1"/>
      <c r="UB148" s="1"/>
      <c r="UC148" s="1"/>
      <c r="UD148" s="1"/>
      <c r="UE148" s="1"/>
      <c r="UF148" s="1"/>
      <c r="UG148" s="1"/>
      <c r="UH148" s="1"/>
      <c r="UI148" s="1"/>
      <c r="UJ148" s="1"/>
      <c r="UK148" s="1"/>
      <c r="UL148" s="1"/>
      <c r="UM148" s="1"/>
      <c r="UN148" s="1"/>
      <c r="UO148" s="1"/>
      <c r="UP148" s="1"/>
      <c r="UQ148" s="1"/>
      <c r="UR148" s="1"/>
      <c r="US148" s="1"/>
      <c r="UT148" s="1"/>
      <c r="UU148" s="1"/>
      <c r="UV148" s="1"/>
      <c r="UW148" s="1"/>
      <c r="UX148" s="1"/>
      <c r="UY148" s="1"/>
      <c r="UZ148" s="1"/>
      <c r="VA148" s="1"/>
      <c r="VB148" s="1"/>
      <c r="VC148" s="1"/>
      <c r="VD148" s="1"/>
      <c r="VE148" s="1"/>
      <c r="VF148" s="1"/>
      <c r="VG148" s="1"/>
      <c r="VH148" s="1"/>
      <c r="VI148" s="1"/>
      <c r="VJ148" s="1"/>
      <c r="VK148" s="1"/>
      <c r="VL148" s="1"/>
      <c r="VM148" s="1"/>
      <c r="VN148" s="1"/>
      <c r="VO148" s="1"/>
      <c r="VP148" s="1"/>
      <c r="VQ148" s="1"/>
      <c r="VR148" s="1"/>
      <c r="VS148" s="1"/>
      <c r="VT148" s="1"/>
      <c r="VU148" s="1"/>
      <c r="VV148" s="1"/>
      <c r="VW148" s="1"/>
      <c r="VX148" s="1"/>
      <c r="VY148" s="1"/>
      <c r="VZ148" s="1"/>
      <c r="WA148" s="1"/>
      <c r="WB148" s="1"/>
      <c r="WC148" s="1"/>
      <c r="WD148" s="1"/>
      <c r="WE148" s="1"/>
      <c r="WF148" s="1"/>
      <c r="WG148" s="1"/>
      <c r="WH148" s="1"/>
      <c r="WI148" s="1"/>
      <c r="WJ148" s="1"/>
      <c r="WK148" s="1"/>
      <c r="WL148" s="1"/>
      <c r="WM148" s="1"/>
      <c r="WN148" s="1"/>
      <c r="WO148" s="1"/>
      <c r="WP148" s="1"/>
      <c r="WQ148" s="1"/>
      <c r="WR148" s="1"/>
      <c r="WS148" s="1"/>
      <c r="WT148" s="1"/>
      <c r="WU148" s="1"/>
      <c r="WV148" s="1"/>
      <c r="WW148" s="1"/>
      <c r="WX148" s="1"/>
      <c r="WY148" s="1"/>
      <c r="WZ148" s="1"/>
      <c r="XA148" s="1"/>
      <c r="XB148" s="1"/>
      <c r="XC148" s="1"/>
      <c r="XD148" s="1"/>
      <c r="XE148" s="1"/>
      <c r="XF148" s="1"/>
      <c r="XG148" s="1"/>
      <c r="XH148" s="1"/>
      <c r="XI148" s="1"/>
      <c r="XJ148" s="1"/>
      <c r="XK148" s="1"/>
      <c r="XL148" s="1"/>
      <c r="XM148" s="1"/>
      <c r="XN148" s="1"/>
      <c r="XO148" s="1"/>
      <c r="XP148" s="1"/>
      <c r="XQ148" s="1"/>
      <c r="XR148" s="1"/>
      <c r="XS148" s="1"/>
      <c r="XT148" s="1"/>
      <c r="XU148" s="1"/>
      <c r="XV148" s="1"/>
      <c r="XW148" s="1"/>
      <c r="XX148" s="1"/>
      <c r="XY148" s="1"/>
      <c r="XZ148" s="1"/>
      <c r="YA148" s="1"/>
      <c r="YB148" s="1"/>
      <c r="YC148" s="1"/>
      <c r="YD148" s="1"/>
      <c r="YE148" s="1"/>
      <c r="YF148" s="1"/>
      <c r="YG148" s="1"/>
      <c r="YH148" s="1"/>
      <c r="YI148" s="1"/>
      <c r="YJ148" s="1"/>
      <c r="YK148" s="1"/>
      <c r="YL148" s="1"/>
      <c r="YM148" s="1"/>
      <c r="YN148" s="1"/>
      <c r="YO148" s="1"/>
      <c r="YP148" s="1"/>
      <c r="YQ148" s="1"/>
      <c r="YR148" s="1"/>
      <c r="YS148" s="1"/>
      <c r="YT148" s="1"/>
      <c r="YU148" s="1"/>
      <c r="YV148" s="1"/>
      <c r="YW148" s="1"/>
      <c r="YX148" s="1"/>
      <c r="YY148" s="1"/>
      <c r="YZ148" s="1"/>
      <c r="ZA148" s="1"/>
      <c r="ZB148" s="1"/>
      <c r="ZC148" s="1"/>
      <c r="ZD148" s="1"/>
      <c r="ZE148" s="1"/>
      <c r="ZF148" s="1"/>
      <c r="ZG148" s="1"/>
      <c r="ZH148" s="1"/>
      <c r="ZI148" s="1"/>
      <c r="ZJ148" s="1"/>
      <c r="ZK148" s="1"/>
      <c r="ZL148" s="1"/>
      <c r="ZM148" s="1"/>
      <c r="ZN148" s="1"/>
      <c r="ZO148" s="1"/>
      <c r="ZP148" s="1"/>
      <c r="ZQ148" s="1"/>
      <c r="ZR148" s="1"/>
      <c r="ZS148" s="1"/>
      <c r="ZT148" s="1"/>
      <c r="ZU148" s="1"/>
      <c r="ZV148" s="1"/>
      <c r="ZW148" s="1"/>
      <c r="ZX148" s="1"/>
      <c r="ZY148" s="1"/>
      <c r="ZZ148" s="1"/>
      <c r="AAA148" s="1"/>
      <c r="AAB148" s="1"/>
      <c r="AAC148" s="1"/>
      <c r="AAD148" s="1"/>
      <c r="AAE148" s="1"/>
      <c r="AAF148" s="1"/>
      <c r="AAG148" s="1"/>
      <c r="AAH148" s="1"/>
      <c r="AAI148" s="1"/>
      <c r="AAJ148" s="1"/>
      <c r="AAK148" s="1"/>
      <c r="AAL148" s="1"/>
      <c r="AAM148" s="1"/>
      <c r="AAN148" s="1"/>
      <c r="AAO148" s="1"/>
      <c r="AAP148" s="1"/>
      <c r="AAQ148" s="1"/>
      <c r="AAR148" s="1"/>
      <c r="AAS148" s="1"/>
      <c r="AAT148" s="1"/>
      <c r="AAU148" s="1"/>
      <c r="AAV148" s="1"/>
      <c r="AAW148" s="1"/>
      <c r="AAX148" s="1"/>
      <c r="AAY148" s="1"/>
      <c r="AAZ148" s="1"/>
      <c r="ABA148" s="1"/>
      <c r="ABB148" s="1"/>
      <c r="ABC148" s="1"/>
      <c r="ABD148" s="1"/>
      <c r="ABE148" s="1"/>
      <c r="ABF148" s="1"/>
      <c r="ABG148" s="1"/>
      <c r="ABH148" s="1"/>
      <c r="ABI148" s="1"/>
      <c r="ABJ148" s="1"/>
      <c r="ABK148" s="1"/>
      <c r="ABL148" s="1"/>
      <c r="ABM148" s="1"/>
      <c r="ABN148" s="1"/>
      <c r="ABO148" s="1"/>
      <c r="ABP148" s="1"/>
      <c r="ABQ148" s="1"/>
      <c r="ABR148" s="1"/>
      <c r="ABS148" s="1"/>
      <c r="ABT148" s="1"/>
      <c r="ABU148" s="1"/>
      <c r="ABV148" s="1"/>
      <c r="ABW148" s="1"/>
      <c r="ABX148" s="1"/>
      <c r="ABY148" s="1"/>
      <c r="ABZ148" s="1"/>
      <c r="ACA148" s="1"/>
      <c r="ACB148" s="1"/>
      <c r="ACC148" s="1"/>
      <c r="ACD148" s="1"/>
      <c r="ACE148" s="1"/>
      <c r="ACF148" s="1"/>
      <c r="ACG148" s="1"/>
      <c r="ACH148" s="1"/>
      <c r="ACI148" s="1"/>
      <c r="ACJ148" s="1"/>
      <c r="ACK148" s="1"/>
      <c r="ACL148" s="1"/>
      <c r="ACM148" s="1"/>
      <c r="ACN148" s="1"/>
      <c r="ACO148" s="1"/>
      <c r="ACP148" s="1"/>
      <c r="ACQ148" s="1"/>
      <c r="ACR148" s="1"/>
      <c r="ACS148" s="1"/>
      <c r="ACT148" s="1"/>
      <c r="ACU148" s="1"/>
      <c r="ACV148" s="1"/>
      <c r="ACW148" s="1"/>
      <c r="ACX148" s="1"/>
      <c r="ACY148" s="1"/>
      <c r="ACZ148" s="1"/>
      <c r="ADA148" s="1"/>
    </row>
    <row r="149" spans="1:781" s="53" customFormat="1" ht="24" x14ac:dyDescent="0.3">
      <c r="A149" s="38">
        <v>3</v>
      </c>
      <c r="B149" s="98" t="s">
        <v>497</v>
      </c>
      <c r="C149" s="99" t="s">
        <v>65</v>
      </c>
      <c r="D149" s="100" t="s">
        <v>58</v>
      </c>
      <c r="E149" s="100"/>
      <c r="F149" s="100"/>
      <c r="G149" s="45"/>
      <c r="H149" s="100">
        <v>1</v>
      </c>
      <c r="I149" s="100" t="s">
        <v>47</v>
      </c>
      <c r="J149" s="100" t="s">
        <v>82</v>
      </c>
      <c r="K149" s="113" t="s">
        <v>44</v>
      </c>
      <c r="L149" s="55">
        <v>1991</v>
      </c>
      <c r="M149" s="63">
        <v>33242</v>
      </c>
      <c r="N149" s="102">
        <v>8000</v>
      </c>
      <c r="O149" s="103"/>
      <c r="P149" s="103"/>
      <c r="Q149" s="50" t="s">
        <v>481</v>
      </c>
      <c r="R149" s="78" t="s">
        <v>498</v>
      </c>
      <c r="S149" s="34"/>
      <c r="T149" s="35" t="str">
        <f t="shared" si="15"/>
        <v>Cu</v>
      </c>
      <c r="U149" s="34"/>
      <c r="V149" s="34"/>
      <c r="W149" s="34"/>
      <c r="X149" s="34"/>
      <c r="Y149" s="34"/>
      <c r="Z149" s="34"/>
      <c r="AA149" s="34"/>
      <c r="AB149" s="1"/>
      <c r="AC149" s="36">
        <f t="shared" si="16"/>
        <v>4.2179565793004836E-3</v>
      </c>
      <c r="AD149" s="36">
        <f t="shared" si="17"/>
        <v>0</v>
      </c>
      <c r="AE149" s="36">
        <f t="shared" si="18"/>
        <v>0</v>
      </c>
      <c r="AF149" s="36">
        <f t="shared" si="19"/>
        <v>4.2179565793004836E-3</v>
      </c>
      <c r="AG149" s="37"/>
      <c r="AH149" s="37">
        <f>IF(A149=1,AF149,0)</f>
        <v>0</v>
      </c>
      <c r="AI149" s="37">
        <f>IF(A149=2,AF149,0)</f>
        <v>0</v>
      </c>
      <c r="AJ149" s="37">
        <f>IF(A149=3,AF149,0)</f>
        <v>4.2179565793004836E-3</v>
      </c>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c r="LE149" s="1"/>
      <c r="LF149" s="1"/>
      <c r="LG149" s="1"/>
      <c r="LH149" s="1"/>
      <c r="LI149" s="1"/>
      <c r="LJ149" s="1"/>
      <c r="LK149" s="1"/>
      <c r="LL149" s="1"/>
      <c r="LM149" s="1"/>
      <c r="LN149" s="1"/>
      <c r="LO149" s="1"/>
      <c r="LP149" s="1"/>
      <c r="LQ149" s="1"/>
      <c r="LR149" s="1"/>
      <c r="LS149" s="1"/>
      <c r="LT149" s="1"/>
      <c r="LU149" s="1"/>
      <c r="LV149" s="1"/>
      <c r="LW149" s="1"/>
      <c r="LX149" s="1"/>
      <c r="LY149" s="1"/>
      <c r="LZ149" s="1"/>
      <c r="MA149" s="1"/>
      <c r="MB149" s="1"/>
      <c r="MC149" s="1"/>
      <c r="MD149" s="1"/>
      <c r="ME149" s="1"/>
      <c r="MF149" s="1"/>
      <c r="MG149" s="1"/>
      <c r="MH149" s="1"/>
      <c r="MI149" s="1"/>
      <c r="MJ149" s="1"/>
      <c r="MK149" s="1"/>
      <c r="ML149" s="1"/>
      <c r="MM149" s="1"/>
      <c r="MN149" s="1"/>
      <c r="MO149" s="1"/>
      <c r="MP149" s="1"/>
      <c r="MQ149" s="1"/>
      <c r="MR149" s="1"/>
      <c r="MS149" s="1"/>
      <c r="MT149" s="1"/>
      <c r="MU149" s="1"/>
      <c r="MV149" s="1"/>
      <c r="MW149" s="1"/>
      <c r="MX149" s="1"/>
      <c r="MY149" s="1"/>
      <c r="MZ149" s="1"/>
      <c r="NA149" s="1"/>
      <c r="NB149" s="1"/>
      <c r="NC149" s="1"/>
      <c r="ND149" s="1"/>
      <c r="NE149" s="1"/>
      <c r="NF149" s="1"/>
      <c r="NG149" s="1"/>
      <c r="NH149" s="1"/>
      <c r="NI149" s="1"/>
      <c r="NJ149" s="1"/>
      <c r="NK149" s="1"/>
      <c r="NL149" s="1"/>
      <c r="NM149" s="1"/>
      <c r="NN149" s="1"/>
      <c r="NO149" s="1"/>
      <c r="NP149" s="1"/>
      <c r="NQ149" s="1"/>
      <c r="NR149" s="1"/>
      <c r="NS149" s="1"/>
      <c r="NT149" s="1"/>
      <c r="NU149" s="1"/>
      <c r="NV149" s="1"/>
      <c r="NW149" s="1"/>
      <c r="NX149" s="1"/>
      <c r="NY149" s="1"/>
      <c r="NZ149" s="1"/>
      <c r="OA149" s="1"/>
      <c r="OB149" s="1"/>
      <c r="OC149" s="1"/>
      <c r="OD149" s="1"/>
      <c r="OE149" s="1"/>
      <c r="OF149" s="1"/>
      <c r="OG149" s="1"/>
      <c r="OH149" s="1"/>
      <c r="OI149" s="1"/>
      <c r="OJ149" s="1"/>
      <c r="OK149" s="1"/>
      <c r="OL149" s="1"/>
      <c r="OM149" s="1"/>
      <c r="ON149" s="1"/>
      <c r="OO149" s="1"/>
      <c r="OP149" s="1"/>
      <c r="OQ149" s="1"/>
      <c r="OR149" s="1"/>
      <c r="OS149" s="1"/>
      <c r="OT149" s="1"/>
      <c r="OU149" s="1"/>
      <c r="OV149" s="1"/>
      <c r="OW149" s="1"/>
      <c r="OX149" s="1"/>
      <c r="OY149" s="1"/>
      <c r="OZ149" s="1"/>
      <c r="PA149" s="1"/>
      <c r="PB149" s="1"/>
      <c r="PC149" s="1"/>
      <c r="PD149" s="1"/>
      <c r="PE149" s="1"/>
      <c r="PF149" s="1"/>
      <c r="PG149" s="1"/>
      <c r="PH149" s="1"/>
      <c r="PI149" s="1"/>
      <c r="PJ149" s="1"/>
      <c r="PK149" s="1"/>
      <c r="PL149" s="1"/>
      <c r="PM149" s="1"/>
      <c r="PN149" s="1"/>
      <c r="PO149" s="1"/>
      <c r="PP149" s="1"/>
      <c r="PQ149" s="1"/>
      <c r="PR149" s="1"/>
      <c r="PS149" s="1"/>
      <c r="PT149" s="1"/>
      <c r="PU149" s="1"/>
      <c r="PV149" s="1"/>
      <c r="PW149" s="1"/>
      <c r="PX149" s="1"/>
      <c r="PY149" s="1"/>
      <c r="PZ149" s="1"/>
      <c r="QA149" s="1"/>
      <c r="QB149" s="1"/>
      <c r="QC149" s="1"/>
      <c r="QD149" s="1"/>
      <c r="QE149" s="1"/>
      <c r="QF149" s="1"/>
      <c r="QG149" s="1"/>
      <c r="QH149" s="1"/>
      <c r="QI149" s="1"/>
      <c r="QJ149" s="1"/>
      <c r="QK149" s="1"/>
      <c r="QL149" s="1"/>
      <c r="QM149" s="1"/>
      <c r="QN149" s="1"/>
      <c r="QO149" s="1"/>
      <c r="QP149" s="1"/>
      <c r="QQ149" s="1"/>
      <c r="QR149" s="1"/>
      <c r="QS149" s="1"/>
      <c r="QT149" s="1"/>
      <c r="QU149" s="1"/>
      <c r="QV149" s="1"/>
      <c r="QW149" s="1"/>
      <c r="QX149" s="1"/>
      <c r="QY149" s="1"/>
      <c r="QZ149" s="1"/>
      <c r="RA149" s="1"/>
      <c r="RB149" s="1"/>
      <c r="RC149" s="1"/>
      <c r="RD149" s="1"/>
      <c r="RE149" s="1"/>
      <c r="RF149" s="1"/>
      <c r="RG149" s="1"/>
      <c r="RH149" s="1"/>
      <c r="RI149" s="1"/>
      <c r="RJ149" s="1"/>
      <c r="RK149" s="1"/>
      <c r="RL149" s="1"/>
      <c r="RM149" s="1"/>
      <c r="RN149" s="1"/>
      <c r="RO149" s="1"/>
      <c r="RP149" s="1"/>
      <c r="RQ149" s="1"/>
      <c r="RR149" s="1"/>
      <c r="RS149" s="1"/>
      <c r="RT149" s="1"/>
      <c r="RU149" s="1"/>
      <c r="RV149" s="1"/>
      <c r="RW149" s="1"/>
      <c r="RX149" s="1"/>
      <c r="RY149" s="1"/>
      <c r="RZ149" s="1"/>
      <c r="SA149" s="1"/>
      <c r="SB149" s="1"/>
      <c r="SC149" s="1"/>
      <c r="SD149" s="1"/>
      <c r="SE149" s="1"/>
      <c r="SF149" s="1"/>
      <c r="SG149" s="1"/>
      <c r="SH149" s="1"/>
      <c r="SI149" s="1"/>
      <c r="SJ149" s="1"/>
      <c r="SK149" s="1"/>
      <c r="SL149" s="1"/>
      <c r="SM149" s="1"/>
      <c r="SN149" s="1"/>
      <c r="SO149" s="1"/>
      <c r="SP149" s="1"/>
      <c r="SQ149" s="1"/>
      <c r="SR149" s="1"/>
      <c r="SS149" s="1"/>
      <c r="ST149" s="1"/>
      <c r="SU149" s="1"/>
      <c r="SV149" s="1"/>
      <c r="SW149" s="1"/>
      <c r="SX149" s="1"/>
      <c r="SY149" s="1"/>
      <c r="SZ149" s="1"/>
      <c r="TA149" s="1"/>
      <c r="TB149" s="1"/>
      <c r="TC149" s="1"/>
      <c r="TD149" s="1"/>
      <c r="TE149" s="1"/>
      <c r="TF149" s="1"/>
      <c r="TG149" s="1"/>
      <c r="TH149" s="1"/>
      <c r="TI149" s="1"/>
      <c r="TJ149" s="1"/>
      <c r="TK149" s="1"/>
      <c r="TL149" s="1"/>
      <c r="TM149" s="1"/>
      <c r="TN149" s="1"/>
      <c r="TO149" s="1"/>
      <c r="TP149" s="1"/>
      <c r="TQ149" s="1"/>
      <c r="TR149" s="1"/>
      <c r="TS149" s="1"/>
      <c r="TT149" s="1"/>
      <c r="TU149" s="1"/>
      <c r="TV149" s="1"/>
      <c r="TW149" s="1"/>
      <c r="TX149" s="1"/>
      <c r="TY149" s="1"/>
      <c r="TZ149" s="1"/>
      <c r="UA149" s="1"/>
      <c r="UB149" s="1"/>
      <c r="UC149" s="1"/>
      <c r="UD149" s="1"/>
      <c r="UE149" s="1"/>
      <c r="UF149" s="1"/>
      <c r="UG149" s="1"/>
      <c r="UH149" s="1"/>
      <c r="UI149" s="1"/>
      <c r="UJ149" s="1"/>
      <c r="UK149" s="1"/>
      <c r="UL149" s="1"/>
      <c r="UM149" s="1"/>
      <c r="UN149" s="1"/>
      <c r="UO149" s="1"/>
      <c r="UP149" s="1"/>
      <c r="UQ149" s="1"/>
      <c r="UR149" s="1"/>
      <c r="US149" s="1"/>
      <c r="UT149" s="1"/>
      <c r="UU149" s="1"/>
      <c r="UV149" s="1"/>
      <c r="UW149" s="1"/>
      <c r="UX149" s="1"/>
      <c r="UY149" s="1"/>
      <c r="UZ149" s="1"/>
      <c r="VA149" s="1"/>
      <c r="VB149" s="1"/>
      <c r="VC149" s="1"/>
      <c r="VD149" s="1"/>
      <c r="VE149" s="1"/>
      <c r="VF149" s="1"/>
      <c r="VG149" s="1"/>
      <c r="VH149" s="1"/>
      <c r="VI149" s="1"/>
      <c r="VJ149" s="1"/>
      <c r="VK149" s="1"/>
      <c r="VL149" s="1"/>
      <c r="VM149" s="1"/>
      <c r="VN149" s="1"/>
      <c r="VO149" s="1"/>
      <c r="VP149" s="1"/>
      <c r="VQ149" s="1"/>
      <c r="VR149" s="1"/>
      <c r="VS149" s="1"/>
      <c r="VT149" s="1"/>
      <c r="VU149" s="1"/>
      <c r="VV149" s="1"/>
      <c r="VW149" s="1"/>
      <c r="VX149" s="1"/>
      <c r="VY149" s="1"/>
      <c r="VZ149" s="1"/>
      <c r="WA149" s="1"/>
      <c r="WB149" s="1"/>
      <c r="WC149" s="1"/>
      <c r="WD149" s="1"/>
      <c r="WE149" s="1"/>
      <c r="WF149" s="1"/>
      <c r="WG149" s="1"/>
      <c r="WH149" s="1"/>
      <c r="WI149" s="1"/>
      <c r="WJ149" s="1"/>
      <c r="WK149" s="1"/>
      <c r="WL149" s="1"/>
      <c r="WM149" s="1"/>
      <c r="WN149" s="1"/>
      <c r="WO149" s="1"/>
      <c r="WP149" s="1"/>
      <c r="WQ149" s="1"/>
      <c r="WR149" s="1"/>
      <c r="WS149" s="1"/>
      <c r="WT149" s="1"/>
      <c r="WU149" s="1"/>
      <c r="WV149" s="1"/>
      <c r="WW149" s="1"/>
      <c r="WX149" s="1"/>
      <c r="WY149" s="1"/>
      <c r="WZ149" s="1"/>
      <c r="XA149" s="1"/>
      <c r="XB149" s="1"/>
      <c r="XC149" s="1"/>
      <c r="XD149" s="1"/>
      <c r="XE149" s="1"/>
      <c r="XF149" s="1"/>
      <c r="XG149" s="1"/>
      <c r="XH149" s="1"/>
      <c r="XI149" s="1"/>
      <c r="XJ149" s="1"/>
      <c r="XK149" s="1"/>
      <c r="XL149" s="1"/>
      <c r="XM149" s="1"/>
      <c r="XN149" s="1"/>
      <c r="XO149" s="1"/>
      <c r="XP149" s="1"/>
      <c r="XQ149" s="1"/>
      <c r="XR149" s="1"/>
      <c r="XS149" s="1"/>
      <c r="XT149" s="1"/>
      <c r="XU149" s="1"/>
      <c r="XV149" s="1"/>
      <c r="XW149" s="1"/>
      <c r="XX149" s="1"/>
      <c r="XY149" s="1"/>
      <c r="XZ149" s="1"/>
      <c r="YA149" s="1"/>
      <c r="YB149" s="1"/>
      <c r="YC149" s="1"/>
      <c r="YD149" s="1"/>
      <c r="YE149" s="1"/>
      <c r="YF149" s="1"/>
      <c r="YG149" s="1"/>
      <c r="YH149" s="1"/>
      <c r="YI149" s="1"/>
      <c r="YJ149" s="1"/>
      <c r="YK149" s="1"/>
      <c r="YL149" s="1"/>
      <c r="YM149" s="1"/>
      <c r="YN149" s="1"/>
      <c r="YO149" s="1"/>
      <c r="YP149" s="1"/>
      <c r="YQ149" s="1"/>
      <c r="YR149" s="1"/>
      <c r="YS149" s="1"/>
      <c r="YT149" s="1"/>
      <c r="YU149" s="1"/>
      <c r="YV149" s="1"/>
      <c r="YW149" s="1"/>
      <c r="YX149" s="1"/>
      <c r="YY149" s="1"/>
      <c r="YZ149" s="1"/>
      <c r="ZA149" s="1"/>
      <c r="ZB149" s="1"/>
      <c r="ZC149" s="1"/>
      <c r="ZD149" s="1"/>
      <c r="ZE149" s="1"/>
      <c r="ZF149" s="1"/>
      <c r="ZG149" s="1"/>
      <c r="ZH149" s="1"/>
      <c r="ZI149" s="1"/>
      <c r="ZJ149" s="1"/>
      <c r="ZK149" s="1"/>
      <c r="ZL149" s="1"/>
      <c r="ZM149" s="1"/>
      <c r="ZN149" s="1"/>
      <c r="ZO149" s="1"/>
      <c r="ZP149" s="1"/>
      <c r="ZQ149" s="1"/>
      <c r="ZR149" s="1"/>
      <c r="ZS149" s="1"/>
      <c r="ZT149" s="1"/>
      <c r="ZU149" s="1"/>
      <c r="ZV149" s="1"/>
      <c r="ZW149" s="1"/>
      <c r="ZX149" s="1"/>
      <c r="ZY149" s="1"/>
      <c r="ZZ149" s="1"/>
      <c r="AAA149" s="1"/>
      <c r="AAB149" s="1"/>
      <c r="AAC149" s="1"/>
      <c r="AAD149" s="1"/>
      <c r="AAE149" s="1"/>
      <c r="AAF149" s="1"/>
      <c r="AAG149" s="1"/>
      <c r="AAH149" s="1"/>
      <c r="AAI149" s="1"/>
      <c r="AAJ149" s="1"/>
      <c r="AAK149" s="1"/>
      <c r="AAL149" s="1"/>
      <c r="AAM149" s="1"/>
      <c r="AAN149" s="1"/>
      <c r="AAO149" s="1"/>
      <c r="AAP149" s="1"/>
      <c r="AAQ149" s="1"/>
      <c r="AAR149" s="1"/>
      <c r="AAS149" s="1"/>
      <c r="AAT149" s="1"/>
      <c r="AAU149" s="1"/>
      <c r="AAV149" s="1"/>
      <c r="AAW149" s="1"/>
      <c r="AAX149" s="1"/>
      <c r="AAY149" s="1"/>
      <c r="AAZ149" s="1"/>
      <c r="ABA149" s="1"/>
      <c r="ABB149" s="1"/>
      <c r="ABC149" s="1"/>
      <c r="ABD149" s="1"/>
      <c r="ABE149" s="1"/>
      <c r="ABF149" s="1"/>
      <c r="ABG149" s="1"/>
      <c r="ABH149" s="1"/>
      <c r="ABI149" s="1"/>
      <c r="ABJ149" s="1"/>
      <c r="ABK149" s="1"/>
      <c r="ABL149" s="1"/>
      <c r="ABM149" s="1"/>
      <c r="ABN149" s="1"/>
      <c r="ABO149" s="1"/>
      <c r="ABP149" s="1"/>
      <c r="ABQ149" s="1"/>
      <c r="ABR149" s="1"/>
      <c r="ABS149" s="1"/>
      <c r="ABT149" s="1"/>
      <c r="ABU149" s="1"/>
      <c r="ABV149" s="1"/>
      <c r="ABW149" s="1"/>
      <c r="ABX149" s="1"/>
      <c r="ABY149" s="1"/>
      <c r="ABZ149" s="1"/>
      <c r="ACA149" s="1"/>
      <c r="ACB149" s="1"/>
      <c r="ACC149" s="1"/>
      <c r="ACD149" s="1"/>
      <c r="ACE149" s="1"/>
      <c r="ACF149" s="1"/>
      <c r="ACG149" s="1"/>
      <c r="ACH149" s="1"/>
      <c r="ACI149" s="1"/>
      <c r="ACJ149" s="1"/>
      <c r="ACK149" s="1"/>
      <c r="ACL149" s="1"/>
      <c r="ACM149" s="1"/>
      <c r="ACN149" s="1"/>
      <c r="ACO149" s="1"/>
      <c r="ACP149" s="1"/>
      <c r="ACQ149" s="1"/>
      <c r="ACR149" s="1"/>
      <c r="ACS149" s="1"/>
      <c r="ACT149" s="1"/>
      <c r="ACU149" s="1"/>
      <c r="ACV149" s="1"/>
      <c r="ACW149" s="1"/>
      <c r="ACX149" s="1"/>
      <c r="ACY149" s="1"/>
      <c r="ACZ149" s="1"/>
      <c r="ADA149" s="1"/>
    </row>
    <row r="150" spans="1:781" s="1" customFormat="1" ht="24" x14ac:dyDescent="0.3">
      <c r="A150" s="409">
        <v>2</v>
      </c>
      <c r="B150" s="98" t="s">
        <v>499</v>
      </c>
      <c r="C150" s="99" t="s">
        <v>46</v>
      </c>
      <c r="D150" s="100"/>
      <c r="E150" s="100"/>
      <c r="F150" s="100"/>
      <c r="G150" s="45"/>
      <c r="H150" s="100">
        <v>1</v>
      </c>
      <c r="I150" s="100" t="s">
        <v>47</v>
      </c>
      <c r="J150" s="100" t="s">
        <v>99</v>
      </c>
      <c r="K150" s="113" t="s">
        <v>44</v>
      </c>
      <c r="L150" s="55">
        <v>1990</v>
      </c>
      <c r="M150" s="63">
        <v>33178</v>
      </c>
      <c r="N150" s="102">
        <v>41639.51</v>
      </c>
      <c r="O150" s="103">
        <v>80</v>
      </c>
      <c r="P150" s="103"/>
      <c r="Q150" s="50" t="s">
        <v>500</v>
      </c>
      <c r="R150" s="78" t="s">
        <v>501</v>
      </c>
      <c r="S150" s="34"/>
      <c r="T150" s="35" t="str">
        <f t="shared" si="15"/>
        <v>Au</v>
      </c>
      <c r="U150" s="34"/>
      <c r="V150" s="34"/>
      <c r="W150" s="34"/>
      <c r="X150" s="34"/>
      <c r="Y150" s="34"/>
      <c r="Z150" s="34"/>
      <c r="AA150" s="34"/>
      <c r="AC150" s="36">
        <f t="shared" si="16"/>
        <v>2.1954205645418536E-2</v>
      </c>
      <c r="AD150" s="36">
        <f t="shared" si="17"/>
        <v>2.0512820512820511</v>
      </c>
      <c r="AE150" s="36">
        <f t="shared" si="18"/>
        <v>0</v>
      </c>
      <c r="AF150" s="36">
        <f t="shared" si="19"/>
        <v>2.0732362569274696</v>
      </c>
      <c r="AG150" s="37"/>
      <c r="AH150" s="37">
        <f>IF(A150=1,AF150,0)</f>
        <v>0</v>
      </c>
      <c r="AI150" s="37">
        <f>IF(A150=2,AF150,0)</f>
        <v>2.0732362569274696</v>
      </c>
      <c r="AJ150" s="37">
        <f>IF(A150=3,AF150,0)</f>
        <v>0</v>
      </c>
    </row>
    <row r="151" spans="1:781" s="1" customFormat="1" ht="48" x14ac:dyDescent="0.3">
      <c r="A151" s="409">
        <v>2</v>
      </c>
      <c r="B151" s="98" t="s">
        <v>502</v>
      </c>
      <c r="C151" s="99" t="s">
        <v>99</v>
      </c>
      <c r="D151" s="100"/>
      <c r="E151" s="100"/>
      <c r="F151" s="100"/>
      <c r="G151" s="45"/>
      <c r="H151" s="100">
        <v>1</v>
      </c>
      <c r="I151" s="100" t="s">
        <v>47</v>
      </c>
      <c r="J151" s="100" t="s">
        <v>99</v>
      </c>
      <c r="K151" s="101" t="s">
        <v>44</v>
      </c>
      <c r="L151" s="55">
        <v>1990</v>
      </c>
      <c r="M151" s="63">
        <v>33163</v>
      </c>
      <c r="N151" s="102">
        <v>190000</v>
      </c>
      <c r="O151" s="103">
        <v>168</v>
      </c>
      <c r="P151" s="103"/>
      <c r="Q151" s="50" t="s">
        <v>503</v>
      </c>
      <c r="R151" s="78" t="s">
        <v>504</v>
      </c>
      <c r="S151" s="34"/>
      <c r="T151" s="35" t="str">
        <f t="shared" si="15"/>
        <v>U</v>
      </c>
      <c r="U151" s="34"/>
      <c r="V151" s="34"/>
      <c r="W151" s="34"/>
      <c r="X151" s="34"/>
      <c r="Y151" s="34"/>
      <c r="Z151" s="34"/>
      <c r="AA151" s="34"/>
      <c r="AC151" s="36">
        <f t="shared" si="16"/>
        <v>0.10017646875838648</v>
      </c>
      <c r="AD151" s="36">
        <f t="shared" si="17"/>
        <v>4.3076923076923075</v>
      </c>
      <c r="AE151" s="36">
        <f t="shared" si="18"/>
        <v>0</v>
      </c>
      <c r="AF151" s="36">
        <f t="shared" si="19"/>
        <v>4.4078687764506936</v>
      </c>
      <c r="AG151" s="37"/>
      <c r="AH151" s="37">
        <f>IF(A151=1,AF151,0)</f>
        <v>0</v>
      </c>
      <c r="AI151" s="37">
        <f>IF(A151=2,AF151,0)</f>
        <v>4.4078687764506936</v>
      </c>
      <c r="AJ151" s="37">
        <f>IF(A151=3,AF151,0)</f>
        <v>0</v>
      </c>
    </row>
    <row r="152" spans="1:781" s="1" customFormat="1" ht="15.6" x14ac:dyDescent="0.3">
      <c r="A152" s="38">
        <v>3</v>
      </c>
      <c r="B152" s="41" t="s">
        <v>505</v>
      </c>
      <c r="C152" s="24" t="s">
        <v>506</v>
      </c>
      <c r="D152" s="25" t="s">
        <v>58</v>
      </c>
      <c r="E152" s="25" t="s">
        <v>202</v>
      </c>
      <c r="F152" s="25">
        <v>3</v>
      </c>
      <c r="G152" s="79"/>
      <c r="H152" s="25">
        <v>2</v>
      </c>
      <c r="I152" s="25" t="s">
        <v>47</v>
      </c>
      <c r="J152" s="25" t="s">
        <v>250</v>
      </c>
      <c r="K152" s="95">
        <v>111</v>
      </c>
      <c r="L152" s="28">
        <v>1989</v>
      </c>
      <c r="M152" s="29">
        <v>32798</v>
      </c>
      <c r="N152" s="30"/>
      <c r="O152" s="31"/>
      <c r="P152" s="31"/>
      <c r="Q152" s="32" t="s">
        <v>429</v>
      </c>
      <c r="R152" s="33"/>
      <c r="S152" s="34" t="s">
        <v>270</v>
      </c>
      <c r="T152" s="35" t="str">
        <f t="shared" si="15"/>
        <v>Na</v>
      </c>
      <c r="U152" s="34"/>
      <c r="V152" s="34"/>
      <c r="W152" s="34"/>
      <c r="X152" s="34"/>
      <c r="Y152" s="34"/>
      <c r="Z152" s="34"/>
      <c r="AA152" s="34"/>
      <c r="AC152" s="36">
        <f t="shared" si="16"/>
        <v>0</v>
      </c>
      <c r="AD152" s="36">
        <f t="shared" si="17"/>
        <v>0</v>
      </c>
      <c r="AE152" s="36">
        <f t="shared" si="18"/>
        <v>0</v>
      </c>
      <c r="AF152" s="36">
        <f t="shared" si="19"/>
        <v>0</v>
      </c>
      <c r="AG152" s="37"/>
      <c r="AH152" s="37">
        <f>IF(A152=1,AF152,0)</f>
        <v>0</v>
      </c>
      <c r="AI152" s="37">
        <f>IF(A152=2,AF152,0)</f>
        <v>0</v>
      </c>
      <c r="AJ152" s="37">
        <f>IF(A152=3,AF152,0)</f>
        <v>0</v>
      </c>
    </row>
    <row r="153" spans="1:781" s="1" customFormat="1" ht="15.6" x14ac:dyDescent="0.3">
      <c r="A153" s="38">
        <v>3</v>
      </c>
      <c r="B153" s="41" t="s">
        <v>507</v>
      </c>
      <c r="C153" s="24" t="s">
        <v>134</v>
      </c>
      <c r="D153" s="25" t="s">
        <v>58</v>
      </c>
      <c r="E153" s="25" t="s">
        <v>202</v>
      </c>
      <c r="F153" s="25">
        <v>9</v>
      </c>
      <c r="G153" s="79">
        <v>74000</v>
      </c>
      <c r="H153" s="25">
        <v>1</v>
      </c>
      <c r="I153" s="25" t="s">
        <v>47</v>
      </c>
      <c r="J153" s="25" t="s">
        <v>82</v>
      </c>
      <c r="K153" s="95">
        <v>116</v>
      </c>
      <c r="L153" s="28">
        <v>1989</v>
      </c>
      <c r="M153" s="97">
        <v>32745</v>
      </c>
      <c r="N153" s="30">
        <v>38000</v>
      </c>
      <c r="O153" s="31">
        <v>0.1</v>
      </c>
      <c r="P153" s="31"/>
      <c r="Q153" s="32" t="s">
        <v>508</v>
      </c>
      <c r="R153" s="33"/>
      <c r="S153" s="34" t="s">
        <v>270</v>
      </c>
      <c r="T153" s="35" t="str">
        <f>C153</f>
        <v>Sand</v>
      </c>
      <c r="U153" s="34"/>
      <c r="V153" s="34"/>
      <c r="W153" s="34"/>
      <c r="X153" s="34"/>
      <c r="Y153" s="34"/>
      <c r="Z153" s="34"/>
      <c r="AA153" s="34"/>
      <c r="AC153" s="36">
        <f>N153/1896653</f>
        <v>2.0035293751677296E-2</v>
      </c>
      <c r="AD153" s="36">
        <f>O153/39</f>
        <v>2.5641025641025641E-3</v>
      </c>
      <c r="AE153" s="36">
        <f>P153/14</f>
        <v>0</v>
      </c>
      <c r="AF153" s="36">
        <f>SUM(AC153:AE153)</f>
        <v>2.2599396315779861E-2</v>
      </c>
      <c r="AG153" s="37"/>
      <c r="AH153" s="37">
        <f>IF(A153=1,AF153,0)</f>
        <v>0</v>
      </c>
      <c r="AI153" s="37">
        <f>IF(A153=2,AF153,0)</f>
        <v>0</v>
      </c>
      <c r="AJ153" s="37">
        <f>IF(A153=3,AF153,0)</f>
        <v>2.2599396315779861E-2</v>
      </c>
    </row>
    <row r="154" spans="1:781" s="1" customFormat="1" ht="15.6" x14ac:dyDescent="0.3">
      <c r="A154" s="38">
        <v>3</v>
      </c>
      <c r="B154" s="41" t="s">
        <v>509</v>
      </c>
      <c r="C154" s="24" t="s">
        <v>510</v>
      </c>
      <c r="D154" s="25" t="s">
        <v>201</v>
      </c>
      <c r="E154" s="25" t="s">
        <v>202</v>
      </c>
      <c r="F154" s="25">
        <v>9</v>
      </c>
      <c r="G154" s="79">
        <v>37000</v>
      </c>
      <c r="H154" s="25">
        <v>2</v>
      </c>
      <c r="I154" s="25" t="s">
        <v>47</v>
      </c>
      <c r="J154" s="25" t="s">
        <v>53</v>
      </c>
      <c r="K154" s="95">
        <v>108</v>
      </c>
      <c r="L154" s="28">
        <v>1989</v>
      </c>
      <c r="M154" s="29">
        <v>32725</v>
      </c>
      <c r="N154" s="30">
        <v>100</v>
      </c>
      <c r="O154" s="31"/>
      <c r="P154" s="31"/>
      <c r="Q154" s="32" t="s">
        <v>429</v>
      </c>
      <c r="R154" s="33"/>
      <c r="S154" s="34"/>
      <c r="T154" s="35" t="str">
        <f t="shared" si="15"/>
        <v>Ag Pb</v>
      </c>
      <c r="U154" s="34"/>
      <c r="V154" s="34"/>
      <c r="W154" s="34"/>
      <c r="X154" s="34"/>
      <c r="Y154" s="34"/>
      <c r="Z154" s="34"/>
      <c r="AA154" s="34"/>
      <c r="AC154" s="36">
        <f t="shared" si="16"/>
        <v>5.2724457241256046E-5</v>
      </c>
      <c r="AD154" s="36">
        <f t="shared" si="17"/>
        <v>0</v>
      </c>
      <c r="AE154" s="36">
        <f t="shared" si="18"/>
        <v>0</v>
      </c>
      <c r="AF154" s="36">
        <f t="shared" si="19"/>
        <v>5.2724457241256046E-5</v>
      </c>
      <c r="AG154" s="37"/>
      <c r="AH154" s="37">
        <f>IF(A154=1,AF154,0)</f>
        <v>0</v>
      </c>
      <c r="AI154" s="37">
        <f>IF(A154=2,AF154,0)</f>
        <v>0</v>
      </c>
      <c r="AJ154" s="37">
        <f>IF(A154=3,AF154,0)</f>
        <v>5.2724457241256046E-5</v>
      </c>
    </row>
    <row r="155" spans="1:781" s="1" customFormat="1" ht="15.6" x14ac:dyDescent="0.3">
      <c r="A155" s="38">
        <v>3</v>
      </c>
      <c r="B155" s="41" t="s">
        <v>511</v>
      </c>
      <c r="C155" s="24" t="s">
        <v>512</v>
      </c>
      <c r="D155" s="25" t="s">
        <v>272</v>
      </c>
      <c r="E155" s="25" t="s">
        <v>202</v>
      </c>
      <c r="F155" s="25">
        <v>5</v>
      </c>
      <c r="G155" s="79"/>
      <c r="H155" s="25">
        <v>1</v>
      </c>
      <c r="I155" s="25" t="s">
        <v>47</v>
      </c>
      <c r="J155" s="25" t="s">
        <v>206</v>
      </c>
      <c r="K155" s="95">
        <v>112</v>
      </c>
      <c r="L155" s="28">
        <v>1989</v>
      </c>
      <c r="M155" s="97">
        <v>32698</v>
      </c>
      <c r="N155" s="30">
        <v>300</v>
      </c>
      <c r="O155" s="31"/>
      <c r="P155" s="31"/>
      <c r="Q155" s="32" t="s">
        <v>429</v>
      </c>
      <c r="R155" s="33"/>
      <c r="S155" s="34" t="s">
        <v>270</v>
      </c>
      <c r="T155" s="35" t="str">
        <f>C155</f>
        <v>Clay</v>
      </c>
      <c r="U155" s="34"/>
      <c r="V155" s="34"/>
      <c r="W155" s="34"/>
      <c r="X155" s="34"/>
      <c r="Y155" s="34"/>
      <c r="Z155" s="34"/>
      <c r="AA155" s="34"/>
      <c r="AC155" s="36">
        <f>N155/1896653</f>
        <v>1.5817337172376815E-4</v>
      </c>
      <c r="AD155" s="36">
        <f>O155/39</f>
        <v>0</v>
      </c>
      <c r="AE155" s="36">
        <f>P155/14</f>
        <v>0</v>
      </c>
      <c r="AF155" s="36">
        <f>SUM(AC155:AE155)</f>
        <v>1.5817337172376815E-4</v>
      </c>
      <c r="AG155" s="37"/>
      <c r="AH155" s="37">
        <f>IF(A155=1,AF155,0)</f>
        <v>0</v>
      </c>
      <c r="AI155" s="37">
        <f>IF(A155=2,AF155,0)</f>
        <v>0</v>
      </c>
      <c r="AJ155" s="37">
        <f>IF(A155=3,AF155,0)</f>
        <v>1.5817337172376815E-4</v>
      </c>
    </row>
    <row r="156" spans="1:781" s="1" customFormat="1" ht="57.6" customHeight="1" x14ac:dyDescent="0.3">
      <c r="A156" s="409">
        <v>2</v>
      </c>
      <c r="B156" s="41" t="s">
        <v>513</v>
      </c>
      <c r="C156" s="24" t="s">
        <v>65</v>
      </c>
      <c r="D156" s="25"/>
      <c r="E156" s="25"/>
      <c r="F156" s="25"/>
      <c r="G156" s="79">
        <v>1250000</v>
      </c>
      <c r="H156" s="25">
        <v>2</v>
      </c>
      <c r="I156" s="25" t="s">
        <v>47</v>
      </c>
      <c r="J156" s="25"/>
      <c r="K156" s="95"/>
      <c r="L156" s="28">
        <v>1989</v>
      </c>
      <c r="M156" s="92">
        <v>1989</v>
      </c>
      <c r="N156" s="30">
        <v>500000</v>
      </c>
      <c r="O156" s="31"/>
      <c r="P156" s="31"/>
      <c r="Q156" s="32" t="s">
        <v>514</v>
      </c>
      <c r="R156" s="33" t="s">
        <v>515</v>
      </c>
      <c r="S156" s="34"/>
      <c r="T156" s="35" t="str">
        <f t="shared" si="15"/>
        <v>Cu</v>
      </c>
      <c r="U156" s="34"/>
      <c r="V156" s="34"/>
      <c r="W156" s="34"/>
      <c r="X156" s="34"/>
      <c r="Y156" s="34"/>
      <c r="Z156" s="34"/>
      <c r="AA156" s="34"/>
      <c r="AC156" s="36">
        <f t="shared" si="16"/>
        <v>0.2636222862062802</v>
      </c>
      <c r="AD156" s="36">
        <f t="shared" si="17"/>
        <v>0</v>
      </c>
      <c r="AE156" s="36">
        <f t="shared" si="18"/>
        <v>0</v>
      </c>
      <c r="AF156" s="36">
        <f t="shared" si="19"/>
        <v>0.2636222862062802</v>
      </c>
      <c r="AG156" s="37"/>
      <c r="AH156" s="37">
        <f>IF(A156=1,AF156,0)</f>
        <v>0</v>
      </c>
      <c r="AI156" s="37">
        <f>IF(A156=2,AF156,0)</f>
        <v>0.2636222862062802</v>
      </c>
      <c r="AJ156" s="37">
        <f>IF(A156=3,AF156,0)</f>
        <v>0</v>
      </c>
    </row>
    <row r="157" spans="1:781" s="1" customFormat="1" ht="15.6" x14ac:dyDescent="0.3">
      <c r="A157" s="38">
        <v>3</v>
      </c>
      <c r="B157" s="41" t="s">
        <v>516</v>
      </c>
      <c r="C157" s="24" t="s">
        <v>127</v>
      </c>
      <c r="D157" s="25" t="s">
        <v>220</v>
      </c>
      <c r="E157" s="25" t="s">
        <v>202</v>
      </c>
      <c r="F157" s="25"/>
      <c r="G157" s="79"/>
      <c r="H157" s="25">
        <v>2</v>
      </c>
      <c r="I157" s="25" t="s">
        <v>47</v>
      </c>
      <c r="J157" s="25" t="s">
        <v>108</v>
      </c>
      <c r="K157" s="95">
        <v>14</v>
      </c>
      <c r="L157" s="28">
        <v>1989</v>
      </c>
      <c r="M157" s="92">
        <v>1989</v>
      </c>
      <c r="N157" s="30"/>
      <c r="O157" s="31"/>
      <c r="P157" s="31"/>
      <c r="Q157" s="32" t="s">
        <v>429</v>
      </c>
      <c r="R157" s="33"/>
      <c r="S157" s="34" t="s">
        <v>270</v>
      </c>
      <c r="T157" s="35" t="str">
        <f t="shared" si="15"/>
        <v>P</v>
      </c>
      <c r="U157" s="34"/>
      <c r="V157" s="34"/>
      <c r="W157" s="34"/>
      <c r="X157" s="34"/>
      <c r="Y157" s="34"/>
      <c r="Z157" s="34"/>
      <c r="AA157" s="34"/>
      <c r="AC157" s="36">
        <f t="shared" si="16"/>
        <v>0</v>
      </c>
      <c r="AD157" s="36">
        <f t="shared" si="17"/>
        <v>0</v>
      </c>
      <c r="AE157" s="36">
        <f t="shared" si="18"/>
        <v>0</v>
      </c>
      <c r="AF157" s="36">
        <f t="shared" si="19"/>
        <v>0</v>
      </c>
      <c r="AG157" s="37"/>
      <c r="AH157" s="37">
        <f>IF(A157=1,AF157,0)</f>
        <v>0</v>
      </c>
      <c r="AI157" s="37">
        <f>IF(A157=2,AF157,0)</f>
        <v>0</v>
      </c>
      <c r="AJ157" s="37">
        <f>IF(A157=3,AF157,0)</f>
        <v>0</v>
      </c>
    </row>
    <row r="158" spans="1:781" s="1" customFormat="1" ht="15.6" x14ac:dyDescent="0.3">
      <c r="A158" s="38">
        <v>3</v>
      </c>
      <c r="B158" s="41" t="s">
        <v>517</v>
      </c>
      <c r="C158" s="24" t="s">
        <v>57</v>
      </c>
      <c r="D158" s="25" t="s">
        <v>220</v>
      </c>
      <c r="E158" s="25" t="s">
        <v>249</v>
      </c>
      <c r="F158" s="25">
        <v>146</v>
      </c>
      <c r="G158" s="79">
        <v>27000000</v>
      </c>
      <c r="H158" s="25">
        <v>2</v>
      </c>
      <c r="I158" s="25" t="s">
        <v>47</v>
      </c>
      <c r="J158" s="25" t="s">
        <v>206</v>
      </c>
      <c r="K158" s="95">
        <v>34</v>
      </c>
      <c r="L158" s="28">
        <v>1989</v>
      </c>
      <c r="M158" s="92">
        <v>1989</v>
      </c>
      <c r="N158" s="30"/>
      <c r="O158" s="31"/>
      <c r="P158" s="31"/>
      <c r="Q158" s="32" t="s">
        <v>429</v>
      </c>
      <c r="R158" s="33"/>
      <c r="S158" s="34"/>
      <c r="T158" s="35" t="str">
        <f t="shared" si="15"/>
        <v>Mo</v>
      </c>
      <c r="U158" s="34"/>
      <c r="V158" s="34"/>
      <c r="W158" s="34"/>
      <c r="X158" s="34"/>
      <c r="Y158" s="34"/>
      <c r="Z158" s="34"/>
      <c r="AA158" s="34"/>
      <c r="AC158" s="36">
        <f t="shared" si="16"/>
        <v>0</v>
      </c>
      <c r="AD158" s="36">
        <f t="shared" si="17"/>
        <v>0</v>
      </c>
      <c r="AE158" s="36">
        <f t="shared" si="18"/>
        <v>0</v>
      </c>
      <c r="AF158" s="36">
        <f t="shared" si="19"/>
        <v>0</v>
      </c>
      <c r="AG158" s="37"/>
      <c r="AH158" s="37">
        <f>IF(A158=1,AF158,0)</f>
        <v>0</v>
      </c>
      <c r="AI158" s="37">
        <f>IF(A158=2,AF158,0)</f>
        <v>0</v>
      </c>
      <c r="AJ158" s="37">
        <f>IF(A158=3,AF158,0)</f>
        <v>0</v>
      </c>
    </row>
    <row r="159" spans="1:781" s="1" customFormat="1" ht="15.6" x14ac:dyDescent="0.3">
      <c r="A159" s="38">
        <v>3</v>
      </c>
      <c r="B159" s="41" t="s">
        <v>518</v>
      </c>
      <c r="C159" s="24" t="s">
        <v>280</v>
      </c>
      <c r="D159" s="25" t="s">
        <v>58</v>
      </c>
      <c r="E159" s="25" t="s">
        <v>202</v>
      </c>
      <c r="F159" s="25">
        <v>12</v>
      </c>
      <c r="G159" s="79">
        <v>3300000</v>
      </c>
      <c r="H159" s="25">
        <v>1</v>
      </c>
      <c r="I159" s="25" t="s">
        <v>47</v>
      </c>
      <c r="J159" s="25" t="s">
        <v>53</v>
      </c>
      <c r="K159" s="95">
        <v>163</v>
      </c>
      <c r="L159" s="28">
        <v>1988</v>
      </c>
      <c r="M159" s="88">
        <v>32387</v>
      </c>
      <c r="N159" s="30">
        <v>4600</v>
      </c>
      <c r="O159" s="31"/>
      <c r="P159" s="31"/>
      <c r="Q159" s="32" t="s">
        <v>429</v>
      </c>
      <c r="R159" s="33"/>
      <c r="S159" s="34" t="s">
        <v>270</v>
      </c>
      <c r="T159" s="35" t="str">
        <f t="shared" si="15"/>
        <v>Limestone</v>
      </c>
      <c r="U159" s="34"/>
      <c r="V159" s="34"/>
      <c r="W159" s="34"/>
      <c r="X159" s="34"/>
      <c r="Y159" s="34"/>
      <c r="Z159" s="34"/>
      <c r="AA159" s="34"/>
      <c r="AC159" s="36">
        <f t="shared" si="16"/>
        <v>2.4253250330977779E-3</v>
      </c>
      <c r="AD159" s="36">
        <f t="shared" si="17"/>
        <v>0</v>
      </c>
      <c r="AE159" s="36">
        <f t="shared" si="18"/>
        <v>0</v>
      </c>
      <c r="AF159" s="36">
        <f t="shared" si="19"/>
        <v>2.4253250330977779E-3</v>
      </c>
      <c r="AG159" s="37"/>
      <c r="AH159" s="37">
        <f>IF(A159=1,AF159,0)</f>
        <v>0</v>
      </c>
      <c r="AI159" s="37">
        <f>IF(A159=2,AF159,0)</f>
        <v>0</v>
      </c>
      <c r="AJ159" s="37">
        <f>IF(A159=3,AF159,0)</f>
        <v>2.4253250330977779E-3</v>
      </c>
    </row>
    <row r="160" spans="1:781" s="1" customFormat="1" ht="15.6" x14ac:dyDescent="0.3">
      <c r="A160" s="56">
        <v>1</v>
      </c>
      <c r="B160" s="41" t="s">
        <v>519</v>
      </c>
      <c r="C160" s="24" t="s">
        <v>57</v>
      </c>
      <c r="D160" s="25" t="s">
        <v>58</v>
      </c>
      <c r="E160" s="25"/>
      <c r="F160" s="25">
        <v>40</v>
      </c>
      <c r="G160" s="79"/>
      <c r="H160" s="25">
        <v>1</v>
      </c>
      <c r="I160" s="25" t="s">
        <v>47</v>
      </c>
      <c r="J160" s="25" t="s">
        <v>53</v>
      </c>
      <c r="K160" s="95">
        <v>195</v>
      </c>
      <c r="L160" s="28">
        <v>1988</v>
      </c>
      <c r="M160" s="29">
        <v>32263</v>
      </c>
      <c r="N160" s="30">
        <v>700000</v>
      </c>
      <c r="O160" s="31"/>
      <c r="P160" s="31">
        <v>20</v>
      </c>
      <c r="Q160" s="32" t="s">
        <v>363</v>
      </c>
      <c r="R160" s="33"/>
      <c r="S160" s="34"/>
      <c r="T160" s="35" t="str">
        <f t="shared" si="15"/>
        <v>Mo</v>
      </c>
      <c r="U160" s="34"/>
      <c r="V160" s="34"/>
      <c r="W160" s="34"/>
      <c r="X160" s="34"/>
      <c r="Y160" s="34"/>
      <c r="Z160" s="34"/>
      <c r="AA160" s="34"/>
      <c r="AC160" s="36">
        <f t="shared" si="16"/>
        <v>0.36907120068879229</v>
      </c>
      <c r="AD160" s="36">
        <f t="shared" si="17"/>
        <v>0</v>
      </c>
      <c r="AE160" s="36">
        <f t="shared" si="18"/>
        <v>1.4285714285714286</v>
      </c>
      <c r="AF160" s="36">
        <f t="shared" si="19"/>
        <v>1.797642629260221</v>
      </c>
      <c r="AG160" s="37"/>
      <c r="AH160" s="37">
        <f>IF(A160=1,AF160,0)</f>
        <v>1.797642629260221</v>
      </c>
      <c r="AI160" s="37">
        <f>IF(A160=2,AF160,0)</f>
        <v>0</v>
      </c>
      <c r="AJ160" s="37">
        <f>IF(A160=3,AF160,0)</f>
        <v>0</v>
      </c>
    </row>
    <row r="161" spans="1:781" s="1" customFormat="1" ht="15.6" x14ac:dyDescent="0.3">
      <c r="A161" s="409">
        <v>2</v>
      </c>
      <c r="B161" s="41" t="s">
        <v>520</v>
      </c>
      <c r="C161" s="24" t="s">
        <v>184</v>
      </c>
      <c r="D161" s="25" t="s">
        <v>201</v>
      </c>
      <c r="E161" s="25" t="s">
        <v>107</v>
      </c>
      <c r="F161" s="25">
        <v>85</v>
      </c>
      <c r="G161" s="79">
        <v>1000000</v>
      </c>
      <c r="H161" s="25">
        <v>2</v>
      </c>
      <c r="I161" s="25" t="s">
        <v>47</v>
      </c>
      <c r="J161" s="25" t="s">
        <v>48</v>
      </c>
      <c r="K161" s="95">
        <v>121</v>
      </c>
      <c r="L161" s="28">
        <v>1988</v>
      </c>
      <c r="M161" s="29">
        <v>32161</v>
      </c>
      <c r="N161" s="30">
        <v>250000</v>
      </c>
      <c r="O161" s="31"/>
      <c r="P161" s="31"/>
      <c r="Q161" s="32" t="s">
        <v>363</v>
      </c>
      <c r="R161" s="33"/>
      <c r="S161" s="34" t="s">
        <v>270</v>
      </c>
      <c r="T161" s="35" t="str">
        <f t="shared" si="15"/>
        <v>Coal</v>
      </c>
      <c r="U161" s="34"/>
      <c r="V161" s="34"/>
      <c r="W161" s="34"/>
      <c r="X161" s="34"/>
      <c r="Y161" s="34"/>
      <c r="Z161" s="34"/>
      <c r="AA161" s="34"/>
      <c r="AC161" s="36">
        <f t="shared" si="16"/>
        <v>0.1318111431031401</v>
      </c>
      <c r="AD161" s="36">
        <f t="shared" si="17"/>
        <v>0</v>
      </c>
      <c r="AE161" s="36">
        <f t="shared" si="18"/>
        <v>0</v>
      </c>
      <c r="AF161" s="36">
        <f t="shared" si="19"/>
        <v>0.1318111431031401</v>
      </c>
      <c r="AG161" s="37"/>
      <c r="AH161" s="37">
        <f>IF(A161=1,AF161,0)</f>
        <v>0</v>
      </c>
      <c r="AI161" s="37">
        <f>IF(A161=2,AF161,0)</f>
        <v>0.1318111431031401</v>
      </c>
      <c r="AJ161" s="37">
        <f>IF(A161=3,AF161,0)</f>
        <v>0</v>
      </c>
    </row>
    <row r="162" spans="1:781" s="81" customFormat="1" ht="36" x14ac:dyDescent="0.3">
      <c r="A162" s="38">
        <v>3</v>
      </c>
      <c r="B162" s="41" t="s">
        <v>521</v>
      </c>
      <c r="C162" s="24" t="s">
        <v>127</v>
      </c>
      <c r="D162" s="25"/>
      <c r="E162" s="25"/>
      <c r="F162" s="25"/>
      <c r="G162" s="79"/>
      <c r="H162" s="25">
        <v>1</v>
      </c>
      <c r="I162" s="25" t="s">
        <v>47</v>
      </c>
      <c r="J162" s="25" t="s">
        <v>135</v>
      </c>
      <c r="K162" s="95"/>
      <c r="L162" s="28">
        <v>1988</v>
      </c>
      <c r="M162" s="92">
        <v>1988</v>
      </c>
      <c r="N162" s="30">
        <v>246</v>
      </c>
      <c r="O162" s="31"/>
      <c r="P162" s="31"/>
      <c r="Q162" s="32" t="s">
        <v>392</v>
      </c>
      <c r="R162" s="33" t="s">
        <v>522</v>
      </c>
      <c r="S162" s="34" t="s">
        <v>270</v>
      </c>
      <c r="T162" s="35" t="str">
        <f t="shared" si="15"/>
        <v>P</v>
      </c>
      <c r="U162" s="34"/>
      <c r="V162" s="34"/>
      <c r="W162" s="34"/>
      <c r="X162" s="34"/>
      <c r="Y162" s="34"/>
      <c r="Z162" s="34"/>
      <c r="AA162" s="34"/>
      <c r="AB162" s="1"/>
      <c r="AC162" s="36">
        <f t="shared" si="16"/>
        <v>1.2970216481348988E-4</v>
      </c>
      <c r="AD162" s="36">
        <f t="shared" si="17"/>
        <v>0</v>
      </c>
      <c r="AE162" s="36">
        <f t="shared" si="18"/>
        <v>0</v>
      </c>
      <c r="AF162" s="36">
        <f t="shared" si="19"/>
        <v>1.2970216481348988E-4</v>
      </c>
      <c r="AG162" s="37"/>
      <c r="AH162" s="37">
        <f>IF(A162=1,AF162,0)</f>
        <v>0</v>
      </c>
      <c r="AI162" s="37">
        <f>IF(A162=2,AF162,0)</f>
        <v>0</v>
      </c>
      <c r="AJ162" s="37">
        <f>IF(A162=3,AF162,0)</f>
        <v>1.2970216481348988E-4</v>
      </c>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row>
    <row r="163" spans="1:781" s="1" customFormat="1" ht="15.6" x14ac:dyDescent="0.3">
      <c r="A163" s="38">
        <v>3</v>
      </c>
      <c r="B163" s="41" t="s">
        <v>523</v>
      </c>
      <c r="C163" s="24" t="s">
        <v>280</v>
      </c>
      <c r="D163" s="25" t="s">
        <v>201</v>
      </c>
      <c r="E163" s="25" t="s">
        <v>202</v>
      </c>
      <c r="F163" s="25">
        <v>12</v>
      </c>
      <c r="G163" s="79"/>
      <c r="H163" s="25">
        <v>2</v>
      </c>
      <c r="I163" s="25" t="s">
        <v>47</v>
      </c>
      <c r="J163" s="25" t="s">
        <v>108</v>
      </c>
      <c r="K163" s="95">
        <v>164</v>
      </c>
      <c r="L163" s="28">
        <v>1988</v>
      </c>
      <c r="M163" s="92">
        <v>1988</v>
      </c>
      <c r="N163" s="30"/>
      <c r="O163" s="31"/>
      <c r="P163" s="31"/>
      <c r="Q163" s="32" t="s">
        <v>429</v>
      </c>
      <c r="R163" s="33"/>
      <c r="S163" s="34" t="s">
        <v>270</v>
      </c>
      <c r="T163" s="35" t="str">
        <f t="shared" si="15"/>
        <v>Limestone</v>
      </c>
      <c r="U163" s="34"/>
      <c r="V163" s="34"/>
      <c r="W163" s="34"/>
      <c r="X163" s="34"/>
      <c r="Y163" s="34"/>
      <c r="Z163" s="34"/>
      <c r="AA163" s="34"/>
      <c r="AC163" s="36">
        <f t="shared" si="16"/>
        <v>0</v>
      </c>
      <c r="AD163" s="36">
        <f t="shared" si="17"/>
        <v>0</v>
      </c>
      <c r="AE163" s="36">
        <f t="shared" si="18"/>
        <v>0</v>
      </c>
      <c r="AF163" s="36">
        <f t="shared" si="19"/>
        <v>0</v>
      </c>
      <c r="AG163" s="37"/>
      <c r="AH163" s="37">
        <f>IF(A163=1,AF163,0)</f>
        <v>0</v>
      </c>
      <c r="AI163" s="37">
        <f>IF(A163=2,AF163,0)</f>
        <v>0</v>
      </c>
      <c r="AJ163" s="37">
        <f>IF(A163=3,AF163,0)</f>
        <v>0</v>
      </c>
    </row>
    <row r="164" spans="1:781" s="81" customFormat="1" ht="15.6" x14ac:dyDescent="0.3">
      <c r="A164" s="54">
        <v>4</v>
      </c>
      <c r="B164" s="41" t="s">
        <v>524</v>
      </c>
      <c r="C164" s="24" t="s">
        <v>46</v>
      </c>
      <c r="D164" s="25" t="s">
        <v>272</v>
      </c>
      <c r="E164" s="25" t="s">
        <v>135</v>
      </c>
      <c r="F164" s="25">
        <v>27</v>
      </c>
      <c r="G164" s="79">
        <v>1500000</v>
      </c>
      <c r="H164" s="25">
        <v>3</v>
      </c>
      <c r="I164" s="25" t="s">
        <v>99</v>
      </c>
      <c r="J164" s="25" t="s">
        <v>99</v>
      </c>
      <c r="K164" s="95">
        <v>98</v>
      </c>
      <c r="L164" s="28">
        <v>1988</v>
      </c>
      <c r="M164" s="92">
        <v>1988</v>
      </c>
      <c r="N164" s="30"/>
      <c r="O164" s="31"/>
      <c r="P164" s="31"/>
      <c r="Q164" s="32" t="s">
        <v>429</v>
      </c>
      <c r="R164" s="33"/>
      <c r="S164" s="34"/>
      <c r="T164" s="35" t="str">
        <f t="shared" si="15"/>
        <v>Au</v>
      </c>
      <c r="U164" s="34"/>
      <c r="V164" s="34"/>
      <c r="W164" s="34"/>
      <c r="X164" s="34"/>
      <c r="Y164" s="34"/>
      <c r="Z164" s="34"/>
      <c r="AA164" s="34"/>
      <c r="AB164" s="1"/>
      <c r="AC164" s="36">
        <f t="shared" si="16"/>
        <v>0</v>
      </c>
      <c r="AD164" s="36">
        <f t="shared" si="17"/>
        <v>0</v>
      </c>
      <c r="AE164" s="36">
        <f t="shared" si="18"/>
        <v>0</v>
      </c>
      <c r="AF164" s="36">
        <f t="shared" si="19"/>
        <v>0</v>
      </c>
      <c r="AG164" s="37"/>
      <c r="AH164" s="37">
        <f>IF(A164=1,AF164,0)</f>
        <v>0</v>
      </c>
      <c r="AI164" s="37">
        <f>IF(A164=2,AF164,0)</f>
        <v>0</v>
      </c>
      <c r="AJ164" s="37">
        <f>IF(A164=3,AF164,0)</f>
        <v>0</v>
      </c>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c r="MV164" s="1"/>
      <c r="MW164" s="1"/>
      <c r="MX164" s="1"/>
      <c r="MY164" s="1"/>
      <c r="MZ164" s="1"/>
      <c r="NA164" s="1"/>
      <c r="NB164" s="1"/>
      <c r="NC164" s="1"/>
      <c r="ND164" s="1"/>
      <c r="NE164" s="1"/>
      <c r="NF164" s="1"/>
      <c r="NG164" s="1"/>
      <c r="NH164" s="1"/>
      <c r="NI164" s="1"/>
      <c r="NJ164" s="1"/>
      <c r="NK164" s="1"/>
      <c r="NL164" s="1"/>
      <c r="NM164" s="1"/>
      <c r="NN164" s="1"/>
      <c r="NO164" s="1"/>
      <c r="NP164" s="1"/>
      <c r="NQ164" s="1"/>
      <c r="NR164" s="1"/>
      <c r="NS164" s="1"/>
      <c r="NT164" s="1"/>
      <c r="NU164" s="1"/>
      <c r="NV164" s="1"/>
      <c r="NW164" s="1"/>
      <c r="NX164" s="1"/>
      <c r="NY164" s="1"/>
      <c r="NZ164" s="1"/>
      <c r="OA164" s="1"/>
      <c r="OB164" s="1"/>
      <c r="OC164" s="1"/>
      <c r="OD164" s="1"/>
      <c r="OE164" s="1"/>
      <c r="OF164" s="1"/>
      <c r="OG164" s="1"/>
      <c r="OH164" s="1"/>
      <c r="OI164" s="1"/>
      <c r="OJ164" s="1"/>
      <c r="OK164" s="1"/>
      <c r="OL164" s="1"/>
      <c r="OM164" s="1"/>
      <c r="ON164" s="1"/>
      <c r="OO164" s="1"/>
      <c r="OP164" s="1"/>
      <c r="OQ164" s="1"/>
      <c r="OR164" s="1"/>
      <c r="OS164" s="1"/>
      <c r="OT164" s="1"/>
      <c r="OU164" s="1"/>
      <c r="OV164" s="1"/>
      <c r="OW164" s="1"/>
      <c r="OX164" s="1"/>
      <c r="OY164" s="1"/>
      <c r="OZ164" s="1"/>
      <c r="PA164" s="1"/>
      <c r="PB164" s="1"/>
      <c r="PC164" s="1"/>
      <c r="PD164" s="1"/>
      <c r="PE164" s="1"/>
      <c r="PF164" s="1"/>
      <c r="PG164" s="1"/>
      <c r="PH164" s="1"/>
      <c r="PI164" s="1"/>
      <c r="PJ164" s="1"/>
      <c r="PK164" s="1"/>
      <c r="PL164" s="1"/>
      <c r="PM164" s="1"/>
      <c r="PN164" s="1"/>
      <c r="PO164" s="1"/>
      <c r="PP164" s="1"/>
      <c r="PQ164" s="1"/>
      <c r="PR164" s="1"/>
      <c r="PS164" s="1"/>
      <c r="PT164" s="1"/>
      <c r="PU164" s="1"/>
      <c r="PV164" s="1"/>
      <c r="PW164" s="1"/>
      <c r="PX164" s="1"/>
      <c r="PY164" s="1"/>
      <c r="PZ164" s="1"/>
      <c r="QA164" s="1"/>
      <c r="QB164" s="1"/>
      <c r="QC164" s="1"/>
      <c r="QD164" s="1"/>
      <c r="QE164" s="1"/>
      <c r="QF164" s="1"/>
      <c r="QG164" s="1"/>
      <c r="QH164" s="1"/>
      <c r="QI164" s="1"/>
      <c r="QJ164" s="1"/>
      <c r="QK164" s="1"/>
      <c r="QL164" s="1"/>
      <c r="QM164" s="1"/>
      <c r="QN164" s="1"/>
      <c r="QO164" s="1"/>
      <c r="QP164" s="1"/>
      <c r="QQ164" s="1"/>
      <c r="QR164" s="1"/>
      <c r="QS164" s="1"/>
      <c r="QT164" s="1"/>
      <c r="QU164" s="1"/>
      <c r="QV164" s="1"/>
      <c r="QW164" s="1"/>
      <c r="QX164" s="1"/>
      <c r="QY164" s="1"/>
      <c r="QZ164" s="1"/>
      <c r="RA164" s="1"/>
      <c r="RB164" s="1"/>
      <c r="RC164" s="1"/>
      <c r="RD164" s="1"/>
      <c r="RE164" s="1"/>
      <c r="RF164" s="1"/>
      <c r="RG164" s="1"/>
      <c r="RH164" s="1"/>
      <c r="RI164" s="1"/>
      <c r="RJ164" s="1"/>
      <c r="RK164" s="1"/>
      <c r="RL164" s="1"/>
      <c r="RM164" s="1"/>
      <c r="RN164" s="1"/>
      <c r="RO164" s="1"/>
      <c r="RP164" s="1"/>
      <c r="RQ164" s="1"/>
      <c r="RR164" s="1"/>
      <c r="RS164" s="1"/>
      <c r="RT164" s="1"/>
      <c r="RU164" s="1"/>
      <c r="RV164" s="1"/>
      <c r="RW164" s="1"/>
      <c r="RX164" s="1"/>
      <c r="RY164" s="1"/>
      <c r="RZ164" s="1"/>
      <c r="SA164" s="1"/>
      <c r="SB164" s="1"/>
      <c r="SC164" s="1"/>
      <c r="SD164" s="1"/>
      <c r="SE164" s="1"/>
      <c r="SF164" s="1"/>
      <c r="SG164" s="1"/>
      <c r="SH164" s="1"/>
      <c r="SI164" s="1"/>
      <c r="SJ164" s="1"/>
      <c r="SK164" s="1"/>
      <c r="SL164" s="1"/>
      <c r="SM164" s="1"/>
      <c r="SN164" s="1"/>
      <c r="SO164" s="1"/>
      <c r="SP164" s="1"/>
      <c r="SQ164" s="1"/>
      <c r="SR164" s="1"/>
      <c r="SS164" s="1"/>
      <c r="ST164" s="1"/>
      <c r="SU164" s="1"/>
      <c r="SV164" s="1"/>
      <c r="SW164" s="1"/>
      <c r="SX164" s="1"/>
      <c r="SY164" s="1"/>
      <c r="SZ164" s="1"/>
      <c r="TA164" s="1"/>
      <c r="TB164" s="1"/>
      <c r="TC164" s="1"/>
      <c r="TD164" s="1"/>
      <c r="TE164" s="1"/>
      <c r="TF164" s="1"/>
      <c r="TG164" s="1"/>
      <c r="TH164" s="1"/>
      <c r="TI164" s="1"/>
      <c r="TJ164" s="1"/>
      <c r="TK164" s="1"/>
      <c r="TL164" s="1"/>
      <c r="TM164" s="1"/>
      <c r="TN164" s="1"/>
      <c r="TO164" s="1"/>
      <c r="TP164" s="1"/>
      <c r="TQ164" s="1"/>
      <c r="TR164" s="1"/>
      <c r="TS164" s="1"/>
      <c r="TT164" s="1"/>
      <c r="TU164" s="1"/>
      <c r="TV164" s="1"/>
      <c r="TW164" s="1"/>
      <c r="TX164" s="1"/>
      <c r="TY164" s="1"/>
      <c r="TZ164" s="1"/>
      <c r="UA164" s="1"/>
      <c r="UB164" s="1"/>
      <c r="UC164" s="1"/>
      <c r="UD164" s="1"/>
      <c r="UE164" s="1"/>
      <c r="UF164" s="1"/>
      <c r="UG164" s="1"/>
      <c r="UH164" s="1"/>
      <c r="UI164" s="1"/>
      <c r="UJ164" s="1"/>
      <c r="UK164" s="1"/>
      <c r="UL164" s="1"/>
      <c r="UM164" s="1"/>
      <c r="UN164" s="1"/>
      <c r="UO164" s="1"/>
      <c r="UP164" s="1"/>
      <c r="UQ164" s="1"/>
      <c r="UR164" s="1"/>
      <c r="US164" s="1"/>
      <c r="UT164" s="1"/>
      <c r="UU164" s="1"/>
      <c r="UV164" s="1"/>
      <c r="UW164" s="1"/>
      <c r="UX164" s="1"/>
      <c r="UY164" s="1"/>
      <c r="UZ164" s="1"/>
      <c r="VA164" s="1"/>
      <c r="VB164" s="1"/>
      <c r="VC164" s="1"/>
      <c r="VD164" s="1"/>
      <c r="VE164" s="1"/>
      <c r="VF164" s="1"/>
      <c r="VG164" s="1"/>
      <c r="VH164" s="1"/>
      <c r="VI164" s="1"/>
      <c r="VJ164" s="1"/>
      <c r="VK164" s="1"/>
      <c r="VL164" s="1"/>
      <c r="VM164" s="1"/>
      <c r="VN164" s="1"/>
      <c r="VO164" s="1"/>
      <c r="VP164" s="1"/>
      <c r="VQ164" s="1"/>
      <c r="VR164" s="1"/>
      <c r="VS164" s="1"/>
      <c r="VT164" s="1"/>
      <c r="VU164" s="1"/>
      <c r="VV164" s="1"/>
      <c r="VW164" s="1"/>
      <c r="VX164" s="1"/>
      <c r="VY164" s="1"/>
      <c r="VZ164" s="1"/>
      <c r="WA164" s="1"/>
      <c r="WB164" s="1"/>
      <c r="WC164" s="1"/>
      <c r="WD164" s="1"/>
      <c r="WE164" s="1"/>
      <c r="WF164" s="1"/>
      <c r="WG164" s="1"/>
      <c r="WH164" s="1"/>
      <c r="WI164" s="1"/>
      <c r="WJ164" s="1"/>
      <c r="WK164" s="1"/>
      <c r="WL164" s="1"/>
      <c r="WM164" s="1"/>
      <c r="WN164" s="1"/>
      <c r="WO164" s="1"/>
      <c r="WP164" s="1"/>
      <c r="WQ164" s="1"/>
      <c r="WR164" s="1"/>
      <c r="WS164" s="1"/>
      <c r="WT164" s="1"/>
      <c r="WU164" s="1"/>
      <c r="WV164" s="1"/>
      <c r="WW164" s="1"/>
      <c r="WX164" s="1"/>
      <c r="WY164" s="1"/>
      <c r="WZ164" s="1"/>
      <c r="XA164" s="1"/>
      <c r="XB164" s="1"/>
      <c r="XC164" s="1"/>
      <c r="XD164" s="1"/>
      <c r="XE164" s="1"/>
      <c r="XF164" s="1"/>
      <c r="XG164" s="1"/>
      <c r="XH164" s="1"/>
      <c r="XI164" s="1"/>
      <c r="XJ164" s="1"/>
      <c r="XK164" s="1"/>
      <c r="XL164" s="1"/>
      <c r="XM164" s="1"/>
      <c r="XN164" s="1"/>
      <c r="XO164" s="1"/>
      <c r="XP164" s="1"/>
      <c r="XQ164" s="1"/>
      <c r="XR164" s="1"/>
      <c r="XS164" s="1"/>
      <c r="XT164" s="1"/>
      <c r="XU164" s="1"/>
      <c r="XV164" s="1"/>
      <c r="XW164" s="1"/>
      <c r="XX164" s="1"/>
      <c r="XY164" s="1"/>
      <c r="XZ164" s="1"/>
      <c r="YA164" s="1"/>
      <c r="YB164" s="1"/>
      <c r="YC164" s="1"/>
      <c r="YD164" s="1"/>
      <c r="YE164" s="1"/>
      <c r="YF164" s="1"/>
      <c r="YG164" s="1"/>
      <c r="YH164" s="1"/>
      <c r="YI164" s="1"/>
      <c r="YJ164" s="1"/>
      <c r="YK164" s="1"/>
      <c r="YL164" s="1"/>
      <c r="YM164" s="1"/>
      <c r="YN164" s="1"/>
      <c r="YO164" s="1"/>
      <c r="YP164" s="1"/>
      <c r="YQ164" s="1"/>
      <c r="YR164" s="1"/>
      <c r="YS164" s="1"/>
      <c r="YT164" s="1"/>
      <c r="YU164" s="1"/>
      <c r="YV164" s="1"/>
      <c r="YW164" s="1"/>
      <c r="YX164" s="1"/>
      <c r="YY164" s="1"/>
      <c r="YZ164" s="1"/>
      <c r="ZA164" s="1"/>
      <c r="ZB164" s="1"/>
      <c r="ZC164" s="1"/>
      <c r="ZD164" s="1"/>
      <c r="ZE164" s="1"/>
      <c r="ZF164" s="1"/>
      <c r="ZG164" s="1"/>
      <c r="ZH164" s="1"/>
      <c r="ZI164" s="1"/>
      <c r="ZJ164" s="1"/>
      <c r="ZK164" s="1"/>
      <c r="ZL164" s="1"/>
      <c r="ZM164" s="1"/>
      <c r="ZN164" s="1"/>
      <c r="ZO164" s="1"/>
      <c r="ZP164" s="1"/>
      <c r="ZQ164" s="1"/>
      <c r="ZR164" s="1"/>
      <c r="ZS164" s="1"/>
      <c r="ZT164" s="1"/>
      <c r="ZU164" s="1"/>
      <c r="ZV164" s="1"/>
      <c r="ZW164" s="1"/>
      <c r="ZX164" s="1"/>
      <c r="ZY164" s="1"/>
      <c r="ZZ164" s="1"/>
      <c r="AAA164" s="1"/>
      <c r="AAB164" s="1"/>
      <c r="AAC164" s="1"/>
      <c r="AAD164" s="1"/>
      <c r="AAE164" s="1"/>
      <c r="AAF164" s="1"/>
      <c r="AAG164" s="1"/>
      <c r="AAH164" s="1"/>
      <c r="AAI164" s="1"/>
      <c r="AAJ164" s="1"/>
      <c r="AAK164" s="1"/>
      <c r="AAL164" s="1"/>
      <c r="AAM164" s="1"/>
      <c r="AAN164" s="1"/>
      <c r="AAO164" s="1"/>
      <c r="AAP164" s="1"/>
      <c r="AAQ164" s="1"/>
      <c r="AAR164" s="1"/>
      <c r="AAS164" s="1"/>
      <c r="AAT164" s="1"/>
      <c r="AAU164" s="1"/>
      <c r="AAV164" s="1"/>
      <c r="AAW164" s="1"/>
      <c r="AAX164" s="1"/>
      <c r="AAY164" s="1"/>
      <c r="AAZ164" s="1"/>
      <c r="ABA164" s="1"/>
      <c r="ABB164" s="1"/>
      <c r="ABC164" s="1"/>
      <c r="ABD164" s="1"/>
      <c r="ABE164" s="1"/>
      <c r="ABF164" s="1"/>
      <c r="ABG164" s="1"/>
      <c r="ABH164" s="1"/>
      <c r="ABI164" s="1"/>
      <c r="ABJ164" s="1"/>
      <c r="ABK164" s="1"/>
      <c r="ABL164" s="1"/>
      <c r="ABM164" s="1"/>
      <c r="ABN164" s="1"/>
      <c r="ABO164" s="1"/>
      <c r="ABP164" s="1"/>
      <c r="ABQ164" s="1"/>
      <c r="ABR164" s="1"/>
      <c r="ABS164" s="1"/>
      <c r="ABT164" s="1"/>
      <c r="ABU164" s="1"/>
      <c r="ABV164" s="1"/>
      <c r="ABW164" s="1"/>
      <c r="ABX164" s="1"/>
      <c r="ABY164" s="1"/>
      <c r="ABZ164" s="1"/>
      <c r="ACA164" s="1"/>
      <c r="ACB164" s="1"/>
      <c r="ACC164" s="1"/>
      <c r="ACD164" s="1"/>
      <c r="ACE164" s="1"/>
      <c r="ACF164" s="1"/>
      <c r="ACG164" s="1"/>
      <c r="ACH164" s="1"/>
      <c r="ACI164" s="1"/>
      <c r="ACJ164" s="1"/>
      <c r="ACK164" s="1"/>
      <c r="ACL164" s="1"/>
      <c r="ACM164" s="1"/>
      <c r="ACN164" s="1"/>
      <c r="ACO164" s="1"/>
      <c r="ACP164" s="1"/>
      <c r="ACQ164" s="1"/>
      <c r="ACR164" s="1"/>
      <c r="ACS164" s="1"/>
      <c r="ACT164" s="1"/>
      <c r="ACU164" s="1"/>
      <c r="ACV164" s="1"/>
      <c r="ACW164" s="1"/>
      <c r="ACX164" s="1"/>
      <c r="ACY164" s="1"/>
      <c r="ACZ164" s="1"/>
      <c r="ADA164" s="1"/>
    </row>
    <row r="165" spans="1:781" s="81" customFormat="1" ht="15.6" x14ac:dyDescent="0.3">
      <c r="A165" s="38">
        <v>3</v>
      </c>
      <c r="B165" s="41" t="s">
        <v>525</v>
      </c>
      <c r="C165" s="24" t="s">
        <v>46</v>
      </c>
      <c r="D165" s="25"/>
      <c r="E165" s="25"/>
      <c r="F165" s="25"/>
      <c r="G165" s="79"/>
      <c r="H165" s="25">
        <v>1</v>
      </c>
      <c r="I165" s="25" t="s">
        <v>47</v>
      </c>
      <c r="J165" s="25" t="s">
        <v>99</v>
      </c>
      <c r="K165" s="95"/>
      <c r="L165" s="28">
        <v>1987</v>
      </c>
      <c r="M165" s="29">
        <v>31967</v>
      </c>
      <c r="N165" s="30"/>
      <c r="O165" s="31"/>
      <c r="P165" s="31"/>
      <c r="Q165" s="32" t="s">
        <v>374</v>
      </c>
      <c r="R165" s="33"/>
      <c r="S165" s="34" t="s">
        <v>383</v>
      </c>
      <c r="T165" s="35" t="str">
        <f t="shared" si="15"/>
        <v>Au</v>
      </c>
      <c r="U165" s="34"/>
      <c r="V165" s="34"/>
      <c r="W165" s="34"/>
      <c r="X165" s="34"/>
      <c r="Y165" s="34"/>
      <c r="Z165" s="34"/>
      <c r="AA165" s="34"/>
      <c r="AB165" s="1"/>
      <c r="AC165" s="36">
        <f t="shared" si="16"/>
        <v>0</v>
      </c>
      <c r="AD165" s="36">
        <f t="shared" si="17"/>
        <v>0</v>
      </c>
      <c r="AE165" s="36">
        <f t="shared" si="18"/>
        <v>0</v>
      </c>
      <c r="AF165" s="36">
        <f t="shared" si="19"/>
        <v>0</v>
      </c>
      <c r="AG165" s="37"/>
      <c r="AH165" s="37">
        <f>IF(A165=1,AF165,0)</f>
        <v>0</v>
      </c>
      <c r="AI165" s="37">
        <f>IF(A165=2,AF165,0)</f>
        <v>0</v>
      </c>
      <c r="AJ165" s="37">
        <f>IF(A165=3,AF165,0)</f>
        <v>0</v>
      </c>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row>
    <row r="166" spans="1:781" s="81" customFormat="1" ht="15.6" x14ac:dyDescent="0.3">
      <c r="A166" s="409">
        <v>2</v>
      </c>
      <c r="B166" s="41" t="s">
        <v>526</v>
      </c>
      <c r="C166" s="24" t="s">
        <v>184</v>
      </c>
      <c r="D166" s="25"/>
      <c r="E166" s="25"/>
      <c r="F166" s="25"/>
      <c r="G166" s="79"/>
      <c r="H166" s="25">
        <v>1</v>
      </c>
      <c r="I166" s="25" t="s">
        <v>47</v>
      </c>
      <c r="J166" s="25" t="s">
        <v>99</v>
      </c>
      <c r="K166" s="95"/>
      <c r="L166" s="28">
        <v>1987</v>
      </c>
      <c r="M166" s="29">
        <v>31875</v>
      </c>
      <c r="N166" s="30">
        <v>87000</v>
      </c>
      <c r="O166" s="31">
        <v>80</v>
      </c>
      <c r="P166" s="31"/>
      <c r="Q166" s="32" t="s">
        <v>54</v>
      </c>
      <c r="R166" s="33" t="s">
        <v>527</v>
      </c>
      <c r="S166" s="34" t="s">
        <v>270</v>
      </c>
      <c r="T166" s="35" t="str">
        <f t="shared" si="15"/>
        <v>Coal</v>
      </c>
      <c r="U166" s="34"/>
      <c r="V166" s="34"/>
      <c r="W166" s="34"/>
      <c r="X166" s="34"/>
      <c r="Y166" s="34"/>
      <c r="Z166" s="34"/>
      <c r="AA166" s="34"/>
      <c r="AB166" s="1"/>
      <c r="AC166" s="36">
        <f t="shared" si="16"/>
        <v>4.5870277799892757E-2</v>
      </c>
      <c r="AD166" s="36">
        <f t="shared" si="17"/>
        <v>2.0512820512820511</v>
      </c>
      <c r="AE166" s="36">
        <f t="shared" si="18"/>
        <v>0</v>
      </c>
      <c r="AF166" s="36">
        <f t="shared" si="19"/>
        <v>2.0971523290819438</v>
      </c>
      <c r="AG166" s="37"/>
      <c r="AH166" s="37">
        <f>IF(A166=1,AF166,0)</f>
        <v>0</v>
      </c>
      <c r="AI166" s="37">
        <f>IF(A166=2,AF166,0)</f>
        <v>2.0971523290819438</v>
      </c>
      <c r="AJ166" s="37">
        <f>IF(A166=3,AF166,0)</f>
        <v>0</v>
      </c>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c r="QW166" s="1"/>
      <c r="QX166" s="1"/>
      <c r="QY166" s="1"/>
      <c r="QZ166" s="1"/>
      <c r="RA166" s="1"/>
      <c r="RB166" s="1"/>
      <c r="RC166" s="1"/>
      <c r="RD166" s="1"/>
      <c r="RE166" s="1"/>
      <c r="RF166" s="1"/>
      <c r="RG166" s="1"/>
      <c r="RH166" s="1"/>
      <c r="RI166" s="1"/>
      <c r="RJ166" s="1"/>
      <c r="RK166" s="1"/>
      <c r="RL166" s="1"/>
      <c r="RM166" s="1"/>
      <c r="RN166" s="1"/>
      <c r="RO166" s="1"/>
      <c r="RP166" s="1"/>
      <c r="RQ166" s="1"/>
      <c r="RR166" s="1"/>
      <c r="RS166" s="1"/>
      <c r="RT166" s="1"/>
      <c r="RU166" s="1"/>
      <c r="RV166" s="1"/>
      <c r="RW166" s="1"/>
      <c r="RX166" s="1"/>
      <c r="RY166" s="1"/>
      <c r="RZ166" s="1"/>
      <c r="SA166" s="1"/>
      <c r="SB166" s="1"/>
      <c r="SC166" s="1"/>
      <c r="SD166" s="1"/>
      <c r="SE166" s="1"/>
      <c r="SF166" s="1"/>
      <c r="SG166" s="1"/>
      <c r="SH166" s="1"/>
      <c r="SI166" s="1"/>
      <c r="SJ166" s="1"/>
      <c r="SK166" s="1"/>
      <c r="SL166" s="1"/>
      <c r="SM166" s="1"/>
      <c r="SN166" s="1"/>
      <c r="SO166" s="1"/>
      <c r="SP166" s="1"/>
      <c r="SQ166" s="1"/>
      <c r="SR166" s="1"/>
      <c r="SS166" s="1"/>
      <c r="ST166" s="1"/>
      <c r="SU166" s="1"/>
      <c r="SV166" s="1"/>
      <c r="SW166" s="1"/>
      <c r="SX166" s="1"/>
      <c r="SY166" s="1"/>
      <c r="SZ166" s="1"/>
      <c r="TA166" s="1"/>
      <c r="TB166" s="1"/>
      <c r="TC166" s="1"/>
      <c r="TD166" s="1"/>
      <c r="TE166" s="1"/>
      <c r="TF166" s="1"/>
      <c r="TG166" s="1"/>
      <c r="TH166" s="1"/>
      <c r="TI166" s="1"/>
      <c r="TJ166" s="1"/>
      <c r="TK166" s="1"/>
      <c r="TL166" s="1"/>
      <c r="TM166" s="1"/>
      <c r="TN166" s="1"/>
      <c r="TO166" s="1"/>
      <c r="TP166" s="1"/>
      <c r="TQ166" s="1"/>
      <c r="TR166" s="1"/>
      <c r="TS166" s="1"/>
      <c r="TT166" s="1"/>
      <c r="TU166" s="1"/>
      <c r="TV166" s="1"/>
      <c r="TW166" s="1"/>
      <c r="TX166" s="1"/>
      <c r="TY166" s="1"/>
      <c r="TZ166" s="1"/>
      <c r="UA166" s="1"/>
      <c r="UB166" s="1"/>
      <c r="UC166" s="1"/>
      <c r="UD166" s="1"/>
      <c r="UE166" s="1"/>
      <c r="UF166" s="1"/>
      <c r="UG166" s="1"/>
      <c r="UH166" s="1"/>
      <c r="UI166" s="1"/>
      <c r="UJ166" s="1"/>
      <c r="UK166" s="1"/>
      <c r="UL166" s="1"/>
      <c r="UM166" s="1"/>
      <c r="UN166" s="1"/>
      <c r="UO166" s="1"/>
      <c r="UP166" s="1"/>
      <c r="UQ166" s="1"/>
      <c r="UR166" s="1"/>
      <c r="US166" s="1"/>
      <c r="UT166" s="1"/>
      <c r="UU166" s="1"/>
      <c r="UV166" s="1"/>
      <c r="UW166" s="1"/>
      <c r="UX166" s="1"/>
      <c r="UY166" s="1"/>
      <c r="UZ166" s="1"/>
      <c r="VA166" s="1"/>
      <c r="VB166" s="1"/>
      <c r="VC166" s="1"/>
      <c r="VD166" s="1"/>
      <c r="VE166" s="1"/>
      <c r="VF166" s="1"/>
      <c r="VG166" s="1"/>
      <c r="VH166" s="1"/>
      <c r="VI166" s="1"/>
      <c r="VJ166" s="1"/>
      <c r="VK166" s="1"/>
      <c r="VL166" s="1"/>
      <c r="VM166" s="1"/>
      <c r="VN166" s="1"/>
      <c r="VO166" s="1"/>
      <c r="VP166" s="1"/>
      <c r="VQ166" s="1"/>
      <c r="VR166" s="1"/>
      <c r="VS166" s="1"/>
      <c r="VT166" s="1"/>
      <c r="VU166" s="1"/>
      <c r="VV166" s="1"/>
      <c r="VW166" s="1"/>
      <c r="VX166" s="1"/>
      <c r="VY166" s="1"/>
      <c r="VZ166" s="1"/>
      <c r="WA166" s="1"/>
      <c r="WB166" s="1"/>
      <c r="WC166" s="1"/>
      <c r="WD166" s="1"/>
      <c r="WE166" s="1"/>
      <c r="WF166" s="1"/>
      <c r="WG166" s="1"/>
      <c r="WH166" s="1"/>
      <c r="WI166" s="1"/>
      <c r="WJ166" s="1"/>
      <c r="WK166" s="1"/>
      <c r="WL166" s="1"/>
      <c r="WM166" s="1"/>
      <c r="WN166" s="1"/>
      <c r="WO166" s="1"/>
      <c r="WP166" s="1"/>
      <c r="WQ166" s="1"/>
      <c r="WR166" s="1"/>
      <c r="WS166" s="1"/>
      <c r="WT166" s="1"/>
      <c r="WU166" s="1"/>
      <c r="WV166" s="1"/>
      <c r="WW166" s="1"/>
      <c r="WX166" s="1"/>
      <c r="WY166" s="1"/>
      <c r="WZ166" s="1"/>
      <c r="XA166" s="1"/>
      <c r="XB166" s="1"/>
      <c r="XC166" s="1"/>
      <c r="XD166" s="1"/>
      <c r="XE166" s="1"/>
      <c r="XF166" s="1"/>
      <c r="XG166" s="1"/>
      <c r="XH166" s="1"/>
      <c r="XI166" s="1"/>
      <c r="XJ166" s="1"/>
      <c r="XK166" s="1"/>
      <c r="XL166" s="1"/>
      <c r="XM166" s="1"/>
      <c r="XN166" s="1"/>
      <c r="XO166" s="1"/>
      <c r="XP166" s="1"/>
      <c r="XQ166" s="1"/>
      <c r="XR166" s="1"/>
      <c r="XS166" s="1"/>
      <c r="XT166" s="1"/>
      <c r="XU166" s="1"/>
      <c r="XV166" s="1"/>
      <c r="XW166" s="1"/>
      <c r="XX166" s="1"/>
      <c r="XY166" s="1"/>
      <c r="XZ166" s="1"/>
      <c r="YA166" s="1"/>
      <c r="YB166" s="1"/>
      <c r="YC166" s="1"/>
      <c r="YD166" s="1"/>
      <c r="YE166" s="1"/>
      <c r="YF166" s="1"/>
      <c r="YG166" s="1"/>
      <c r="YH166" s="1"/>
      <c r="YI166" s="1"/>
      <c r="YJ166" s="1"/>
      <c r="YK166" s="1"/>
      <c r="YL166" s="1"/>
      <c r="YM166" s="1"/>
      <c r="YN166" s="1"/>
      <c r="YO166" s="1"/>
      <c r="YP166" s="1"/>
      <c r="YQ166" s="1"/>
      <c r="YR166" s="1"/>
      <c r="YS166" s="1"/>
      <c r="YT166" s="1"/>
      <c r="YU166" s="1"/>
      <c r="YV166" s="1"/>
      <c r="YW166" s="1"/>
      <c r="YX166" s="1"/>
      <c r="YY166" s="1"/>
      <c r="YZ166" s="1"/>
      <c r="ZA166" s="1"/>
      <c r="ZB166" s="1"/>
      <c r="ZC166" s="1"/>
      <c r="ZD166" s="1"/>
      <c r="ZE166" s="1"/>
      <c r="ZF166" s="1"/>
      <c r="ZG166" s="1"/>
      <c r="ZH166" s="1"/>
      <c r="ZI166" s="1"/>
      <c r="ZJ166" s="1"/>
      <c r="ZK166" s="1"/>
      <c r="ZL166" s="1"/>
      <c r="ZM166" s="1"/>
      <c r="ZN166" s="1"/>
      <c r="ZO166" s="1"/>
      <c r="ZP166" s="1"/>
      <c r="ZQ166" s="1"/>
      <c r="ZR166" s="1"/>
      <c r="ZS166" s="1"/>
      <c r="ZT166" s="1"/>
      <c r="ZU166" s="1"/>
      <c r="ZV166" s="1"/>
      <c r="ZW166" s="1"/>
      <c r="ZX166" s="1"/>
      <c r="ZY166" s="1"/>
      <c r="ZZ166" s="1"/>
      <c r="AAA166" s="1"/>
      <c r="AAB166" s="1"/>
      <c r="AAC166" s="1"/>
      <c r="AAD166" s="1"/>
      <c r="AAE166" s="1"/>
      <c r="AAF166" s="1"/>
      <c r="AAG166" s="1"/>
      <c r="AAH166" s="1"/>
      <c r="AAI166" s="1"/>
      <c r="AAJ166" s="1"/>
      <c r="AAK166" s="1"/>
      <c r="AAL166" s="1"/>
      <c r="AAM166" s="1"/>
      <c r="AAN166" s="1"/>
      <c r="AAO166" s="1"/>
      <c r="AAP166" s="1"/>
      <c r="AAQ166" s="1"/>
      <c r="AAR166" s="1"/>
      <c r="AAS166" s="1"/>
      <c r="AAT166" s="1"/>
      <c r="AAU166" s="1"/>
      <c r="AAV166" s="1"/>
      <c r="AAW166" s="1"/>
      <c r="AAX166" s="1"/>
      <c r="AAY166" s="1"/>
      <c r="AAZ166" s="1"/>
      <c r="ABA166" s="1"/>
      <c r="ABB166" s="1"/>
      <c r="ABC166" s="1"/>
      <c r="ABD166" s="1"/>
      <c r="ABE166" s="1"/>
      <c r="ABF166" s="1"/>
      <c r="ABG166" s="1"/>
      <c r="ABH166" s="1"/>
      <c r="ABI166" s="1"/>
      <c r="ABJ166" s="1"/>
      <c r="ABK166" s="1"/>
      <c r="ABL166" s="1"/>
      <c r="ABM166" s="1"/>
      <c r="ABN166" s="1"/>
      <c r="ABO166" s="1"/>
      <c r="ABP166" s="1"/>
      <c r="ABQ166" s="1"/>
      <c r="ABR166" s="1"/>
      <c r="ABS166" s="1"/>
      <c r="ABT166" s="1"/>
      <c r="ABU166" s="1"/>
      <c r="ABV166" s="1"/>
      <c r="ABW166" s="1"/>
      <c r="ABX166" s="1"/>
      <c r="ABY166" s="1"/>
      <c r="ABZ166" s="1"/>
      <c r="ACA166" s="1"/>
      <c r="ACB166" s="1"/>
      <c r="ACC166" s="1"/>
      <c r="ACD166" s="1"/>
      <c r="ACE166" s="1"/>
      <c r="ACF166" s="1"/>
      <c r="ACG166" s="1"/>
      <c r="ACH166" s="1"/>
      <c r="ACI166" s="1"/>
      <c r="ACJ166" s="1"/>
      <c r="ACK166" s="1"/>
      <c r="ACL166" s="1"/>
      <c r="ACM166" s="1"/>
      <c r="ACN166" s="1"/>
      <c r="ACO166" s="1"/>
      <c r="ACP166" s="1"/>
      <c r="ACQ166" s="1"/>
      <c r="ACR166" s="1"/>
      <c r="ACS166" s="1"/>
      <c r="ACT166" s="1"/>
      <c r="ACU166" s="1"/>
      <c r="ACV166" s="1"/>
      <c r="ACW166" s="1"/>
      <c r="ACX166" s="1"/>
      <c r="ACY166" s="1"/>
      <c r="ACZ166" s="1"/>
      <c r="ADA166" s="1"/>
    </row>
    <row r="167" spans="1:781" s="81" customFormat="1" ht="28.8" x14ac:dyDescent="0.3">
      <c r="A167" s="38">
        <v>3</v>
      </c>
      <c r="B167" s="41" t="s">
        <v>528</v>
      </c>
      <c r="C167" s="24" t="s">
        <v>184</v>
      </c>
      <c r="D167" s="25" t="s">
        <v>58</v>
      </c>
      <c r="E167" s="24" t="s">
        <v>529</v>
      </c>
      <c r="F167" s="25">
        <v>53</v>
      </c>
      <c r="G167" s="79">
        <v>52000000</v>
      </c>
      <c r="H167" s="25">
        <v>1</v>
      </c>
      <c r="I167" s="25" t="s">
        <v>47</v>
      </c>
      <c r="J167" s="25" t="s">
        <v>82</v>
      </c>
      <c r="K167" s="95">
        <v>212</v>
      </c>
      <c r="L167" s="28">
        <v>1987</v>
      </c>
      <c r="M167" s="29">
        <v>31861</v>
      </c>
      <c r="N167" s="42">
        <v>0</v>
      </c>
      <c r="O167" s="31"/>
      <c r="P167" s="31"/>
      <c r="Q167" s="32" t="s">
        <v>429</v>
      </c>
      <c r="R167" s="33" t="s">
        <v>530</v>
      </c>
      <c r="S167" s="34" t="s">
        <v>270</v>
      </c>
      <c r="T167" s="35" t="str">
        <f t="shared" si="15"/>
        <v>Coal</v>
      </c>
      <c r="U167" s="34"/>
      <c r="V167" s="34"/>
      <c r="W167" s="34"/>
      <c r="X167" s="34"/>
      <c r="Y167" s="34"/>
      <c r="Z167" s="34"/>
      <c r="AA167" s="34"/>
      <c r="AB167" s="1"/>
      <c r="AC167" s="36">
        <f>N167/189653</f>
        <v>0</v>
      </c>
      <c r="AD167" s="36">
        <f t="shared" si="17"/>
        <v>0</v>
      </c>
      <c r="AE167" s="36">
        <f t="shared" si="18"/>
        <v>0</v>
      </c>
      <c r="AF167" s="36">
        <f t="shared" si="19"/>
        <v>0</v>
      </c>
      <c r="AG167" s="37"/>
      <c r="AH167" s="37">
        <f>IF(A167=1,AF167,0)</f>
        <v>0</v>
      </c>
      <c r="AI167" s="37">
        <f>IF(A167=2,AF167,0)</f>
        <v>0</v>
      </c>
      <c r="AJ167" s="37">
        <f>IF(A167=3,AF167,0)</f>
        <v>0</v>
      </c>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row>
    <row r="168" spans="1:781" s="81" customFormat="1" ht="15.6" x14ac:dyDescent="0.3">
      <c r="A168" s="38">
        <v>3</v>
      </c>
      <c r="B168" s="41" t="s">
        <v>531</v>
      </c>
      <c r="C168" s="24" t="s">
        <v>80</v>
      </c>
      <c r="D168" s="25" t="s">
        <v>58</v>
      </c>
      <c r="E168" s="25" t="s">
        <v>81</v>
      </c>
      <c r="F168" s="25">
        <v>31</v>
      </c>
      <c r="G168" s="79"/>
      <c r="H168" s="25">
        <v>1</v>
      </c>
      <c r="I168" s="25" t="s">
        <v>47</v>
      </c>
      <c r="J168" s="25" t="s">
        <v>82</v>
      </c>
      <c r="K168" s="95">
        <v>194</v>
      </c>
      <c r="L168" s="28">
        <v>1987</v>
      </c>
      <c r="M168" s="29">
        <v>31857</v>
      </c>
      <c r="N168" s="30">
        <v>2230</v>
      </c>
      <c r="O168" s="31"/>
      <c r="P168" s="31"/>
      <c r="Q168" s="32" t="s">
        <v>429</v>
      </c>
      <c r="R168" s="33"/>
      <c r="S168" s="34"/>
      <c r="T168" s="35" t="str">
        <f t="shared" si="15"/>
        <v>Fe</v>
      </c>
      <c r="U168" s="34"/>
      <c r="V168" s="34"/>
      <c r="W168" s="34"/>
      <c r="X168" s="34"/>
      <c r="Y168" s="34"/>
      <c r="Z168" s="34"/>
      <c r="AA168" s="34"/>
      <c r="AB168" s="1"/>
      <c r="AC168" s="36">
        <f t="shared" ref="AC168:AC209" si="20">N168/1896653</f>
        <v>1.1757553964800097E-3</v>
      </c>
      <c r="AD168" s="36">
        <f t="shared" si="17"/>
        <v>0</v>
      </c>
      <c r="AE168" s="36">
        <f t="shared" si="18"/>
        <v>0</v>
      </c>
      <c r="AF168" s="36">
        <f t="shared" si="19"/>
        <v>1.1757553964800097E-3</v>
      </c>
      <c r="AG168" s="37"/>
      <c r="AH168" s="37">
        <f>IF(A168=1,AF168,0)</f>
        <v>0</v>
      </c>
      <c r="AI168" s="37">
        <f>IF(A168=2,AF168,0)</f>
        <v>0</v>
      </c>
      <c r="AJ168" s="37">
        <f>IF(A168=3,AF168,0)</f>
        <v>1.1757553964800097E-3</v>
      </c>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row>
    <row r="169" spans="1:781" s="81" customFormat="1" ht="36" x14ac:dyDescent="0.3">
      <c r="A169" s="54">
        <v>4</v>
      </c>
      <c r="B169" s="41" t="s">
        <v>532</v>
      </c>
      <c r="C169" s="24" t="s">
        <v>46</v>
      </c>
      <c r="D169" s="25" t="s">
        <v>201</v>
      </c>
      <c r="E169" s="25" t="s">
        <v>107</v>
      </c>
      <c r="F169" s="25">
        <v>33</v>
      </c>
      <c r="G169" s="79">
        <v>250000</v>
      </c>
      <c r="H169" s="25">
        <v>3</v>
      </c>
      <c r="I169" s="25" t="s">
        <v>99</v>
      </c>
      <c r="J169" s="25" t="s">
        <v>99</v>
      </c>
      <c r="K169" s="95">
        <v>87</v>
      </c>
      <c r="L169" s="28">
        <v>1987</v>
      </c>
      <c r="M169" s="92">
        <v>1987</v>
      </c>
      <c r="N169" s="30"/>
      <c r="O169" s="31"/>
      <c r="P169" s="31"/>
      <c r="Q169" s="32" t="s">
        <v>429</v>
      </c>
      <c r="R169" s="33" t="s">
        <v>533</v>
      </c>
      <c r="S169" s="34"/>
      <c r="T169" s="35" t="str">
        <f t="shared" si="15"/>
        <v>Au</v>
      </c>
      <c r="U169" s="34">
        <v>150</v>
      </c>
      <c r="V169" s="34"/>
      <c r="W169" s="34">
        <v>0.51</v>
      </c>
      <c r="X169" s="34">
        <v>0.41603862960909793</v>
      </c>
      <c r="Y169" s="34">
        <v>1986</v>
      </c>
      <c r="Z169" s="34">
        <v>3.5</v>
      </c>
      <c r="AA169" s="34"/>
      <c r="AB169" s="1"/>
      <c r="AC169" s="36">
        <f t="shared" si="20"/>
        <v>0</v>
      </c>
      <c r="AD169" s="36">
        <f t="shared" si="17"/>
        <v>0</v>
      </c>
      <c r="AE169" s="36">
        <f t="shared" si="18"/>
        <v>0</v>
      </c>
      <c r="AF169" s="36">
        <f t="shared" si="19"/>
        <v>0</v>
      </c>
      <c r="AG169" s="37"/>
      <c r="AH169" s="37">
        <f>IF(A169=1,AF169,0)</f>
        <v>0</v>
      </c>
      <c r="AI169" s="37">
        <f>IF(A169=2,AF169,0)</f>
        <v>0</v>
      </c>
      <c r="AJ169" s="37">
        <f>IF(A169=3,AF169,0)</f>
        <v>0</v>
      </c>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c r="ZT169" s="1"/>
      <c r="ZU169" s="1"/>
      <c r="ZV169" s="1"/>
      <c r="ZW169" s="1"/>
      <c r="ZX169" s="1"/>
      <c r="ZY169" s="1"/>
      <c r="ZZ169" s="1"/>
      <c r="AAA169" s="1"/>
      <c r="AAB169" s="1"/>
      <c r="AAC169" s="1"/>
      <c r="AAD169" s="1"/>
      <c r="AAE169" s="1"/>
      <c r="AAF169" s="1"/>
      <c r="AAG169" s="1"/>
      <c r="AAH169" s="1"/>
      <c r="AAI169" s="1"/>
      <c r="AAJ169" s="1"/>
      <c r="AAK169" s="1"/>
      <c r="AAL169" s="1"/>
      <c r="AAM169" s="1"/>
      <c r="AAN169" s="1"/>
      <c r="AAO169" s="1"/>
      <c r="AAP169" s="1"/>
      <c r="AAQ169" s="1"/>
      <c r="AAR169" s="1"/>
      <c r="AAS169" s="1"/>
      <c r="AAT169" s="1"/>
      <c r="AAU169" s="1"/>
      <c r="AAV169" s="1"/>
      <c r="AAW169" s="1"/>
      <c r="AAX169" s="1"/>
      <c r="AAY169" s="1"/>
      <c r="AAZ169" s="1"/>
      <c r="ABA169" s="1"/>
      <c r="ABB169" s="1"/>
      <c r="ABC169" s="1"/>
      <c r="ABD169" s="1"/>
      <c r="ABE169" s="1"/>
      <c r="ABF169" s="1"/>
      <c r="ABG169" s="1"/>
      <c r="ABH169" s="1"/>
      <c r="ABI169" s="1"/>
      <c r="ABJ169" s="1"/>
      <c r="ABK169" s="1"/>
      <c r="ABL169" s="1"/>
      <c r="ABM169" s="1"/>
      <c r="ABN169" s="1"/>
      <c r="ABO169" s="1"/>
      <c r="ABP169" s="1"/>
      <c r="ABQ169" s="1"/>
      <c r="ABR169" s="1"/>
      <c r="ABS169" s="1"/>
      <c r="ABT169" s="1"/>
      <c r="ABU169" s="1"/>
      <c r="ABV169" s="1"/>
      <c r="ABW169" s="1"/>
      <c r="ABX169" s="1"/>
      <c r="ABY169" s="1"/>
      <c r="ABZ169" s="1"/>
      <c r="ACA169" s="1"/>
      <c r="ACB169" s="1"/>
      <c r="ACC169" s="1"/>
      <c r="ACD169" s="1"/>
      <c r="ACE169" s="1"/>
      <c r="ACF169" s="1"/>
      <c r="ACG169" s="1"/>
      <c r="ACH169" s="1"/>
      <c r="ACI169" s="1"/>
      <c r="ACJ169" s="1"/>
      <c r="ACK169" s="1"/>
      <c r="ACL169" s="1"/>
      <c r="ACM169" s="1"/>
      <c r="ACN169" s="1"/>
      <c r="ACO169" s="1"/>
      <c r="ACP169" s="1"/>
      <c r="ACQ169" s="1"/>
      <c r="ACR169" s="1"/>
      <c r="ACS169" s="1"/>
      <c r="ACT169" s="1"/>
      <c r="ACU169" s="1"/>
      <c r="ACV169" s="1"/>
      <c r="ACW169" s="1"/>
      <c r="ACX169" s="1"/>
      <c r="ACY169" s="1"/>
      <c r="ACZ169" s="1"/>
      <c r="ADA169" s="1"/>
    </row>
    <row r="170" spans="1:781" s="81" customFormat="1" ht="24" x14ac:dyDescent="0.3">
      <c r="A170" s="38">
        <v>3</v>
      </c>
      <c r="B170" s="41" t="s">
        <v>534</v>
      </c>
      <c r="C170" s="24" t="s">
        <v>184</v>
      </c>
      <c r="D170" s="25" t="s">
        <v>58</v>
      </c>
      <c r="E170" s="25" t="s">
        <v>202</v>
      </c>
      <c r="F170" s="25">
        <v>37</v>
      </c>
      <c r="G170" s="79">
        <v>300000</v>
      </c>
      <c r="H170" s="25">
        <v>2</v>
      </c>
      <c r="I170" s="25" t="s">
        <v>47</v>
      </c>
      <c r="J170" s="25" t="s">
        <v>82</v>
      </c>
      <c r="K170" s="95">
        <v>77</v>
      </c>
      <c r="L170" s="28">
        <v>1986</v>
      </c>
      <c r="M170" s="29">
        <v>31735</v>
      </c>
      <c r="N170" s="30"/>
      <c r="O170" s="31"/>
      <c r="P170" s="31"/>
      <c r="Q170" s="32" t="s">
        <v>429</v>
      </c>
      <c r="R170" s="33" t="s">
        <v>535</v>
      </c>
      <c r="S170" s="34" t="s">
        <v>270</v>
      </c>
      <c r="T170" s="35" t="str">
        <f t="shared" si="15"/>
        <v>Coal</v>
      </c>
      <c r="U170" s="34"/>
      <c r="V170" s="34"/>
      <c r="W170" s="34"/>
      <c r="X170" s="34"/>
      <c r="Y170" s="34"/>
      <c r="Z170" s="34"/>
      <c r="AA170" s="34"/>
      <c r="AB170" s="1"/>
      <c r="AC170" s="36">
        <f t="shared" si="20"/>
        <v>0</v>
      </c>
      <c r="AD170" s="36">
        <f t="shared" si="17"/>
        <v>0</v>
      </c>
      <c r="AE170" s="36">
        <f t="shared" si="18"/>
        <v>0</v>
      </c>
      <c r="AF170" s="36">
        <f t="shared" si="19"/>
        <v>0</v>
      </c>
      <c r="AG170" s="37"/>
      <c r="AH170" s="37">
        <f>IF(A170=1,AF170,0)</f>
        <v>0</v>
      </c>
      <c r="AI170" s="37">
        <f>IF(A170=2,AF170,0)</f>
        <v>0</v>
      </c>
      <c r="AJ170" s="37">
        <f>IF(A170=3,AF170,0)</f>
        <v>0</v>
      </c>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c r="ZT170" s="1"/>
      <c r="ZU170" s="1"/>
      <c r="ZV170" s="1"/>
      <c r="ZW170" s="1"/>
      <c r="ZX170" s="1"/>
      <c r="ZY170" s="1"/>
      <c r="ZZ170" s="1"/>
      <c r="AAA170" s="1"/>
      <c r="AAB170" s="1"/>
      <c r="AAC170" s="1"/>
      <c r="AAD170" s="1"/>
      <c r="AAE170" s="1"/>
      <c r="AAF170" s="1"/>
      <c r="AAG170" s="1"/>
      <c r="AAH170" s="1"/>
      <c r="AAI170" s="1"/>
      <c r="AAJ170" s="1"/>
      <c r="AAK170" s="1"/>
      <c r="AAL170" s="1"/>
      <c r="AAM170" s="1"/>
      <c r="AAN170" s="1"/>
      <c r="AAO170" s="1"/>
      <c r="AAP170" s="1"/>
      <c r="AAQ170" s="1"/>
      <c r="AAR170" s="1"/>
      <c r="AAS170" s="1"/>
      <c r="AAT170" s="1"/>
      <c r="AAU170" s="1"/>
      <c r="AAV170" s="1"/>
      <c r="AAW170" s="1"/>
      <c r="AAX170" s="1"/>
      <c r="AAY170" s="1"/>
      <c r="AAZ170" s="1"/>
      <c r="ABA170" s="1"/>
      <c r="ABB170" s="1"/>
      <c r="ABC170" s="1"/>
      <c r="ABD170" s="1"/>
      <c r="ABE170" s="1"/>
      <c r="ABF170" s="1"/>
      <c r="ABG170" s="1"/>
      <c r="ABH170" s="1"/>
      <c r="ABI170" s="1"/>
      <c r="ABJ170" s="1"/>
      <c r="ABK170" s="1"/>
      <c r="ABL170" s="1"/>
      <c r="ABM170" s="1"/>
      <c r="ABN170" s="1"/>
      <c r="ABO170" s="1"/>
      <c r="ABP170" s="1"/>
      <c r="ABQ170" s="1"/>
      <c r="ABR170" s="1"/>
      <c r="ABS170" s="1"/>
      <c r="ABT170" s="1"/>
      <c r="ABU170" s="1"/>
      <c r="ABV170" s="1"/>
      <c r="ABW170" s="1"/>
      <c r="ABX170" s="1"/>
      <c r="ABY170" s="1"/>
      <c r="ABZ170" s="1"/>
      <c r="ACA170" s="1"/>
      <c r="ACB170" s="1"/>
      <c r="ACC170" s="1"/>
      <c r="ACD170" s="1"/>
      <c r="ACE170" s="1"/>
      <c r="ACF170" s="1"/>
      <c r="ACG170" s="1"/>
      <c r="ACH170" s="1"/>
      <c r="ACI170" s="1"/>
      <c r="ACJ170" s="1"/>
      <c r="ACK170" s="1"/>
      <c r="ACL170" s="1"/>
      <c r="ACM170" s="1"/>
      <c r="ACN170" s="1"/>
      <c r="ACO170" s="1"/>
      <c r="ACP170" s="1"/>
      <c r="ACQ170" s="1"/>
      <c r="ACR170" s="1"/>
      <c r="ACS170" s="1"/>
      <c r="ACT170" s="1"/>
      <c r="ACU170" s="1"/>
      <c r="ACV170" s="1"/>
      <c r="ACW170" s="1"/>
      <c r="ACX170" s="1"/>
      <c r="ACY170" s="1"/>
      <c r="ACZ170" s="1"/>
      <c r="ADA170" s="1"/>
    </row>
    <row r="171" spans="1:781" s="81" customFormat="1" ht="28.8" x14ac:dyDescent="0.3">
      <c r="A171" s="409">
        <v>2</v>
      </c>
      <c r="B171" s="41" t="s">
        <v>536</v>
      </c>
      <c r="C171" s="24" t="s">
        <v>106</v>
      </c>
      <c r="D171" s="25"/>
      <c r="E171" s="25" t="s">
        <v>202</v>
      </c>
      <c r="F171" s="25"/>
      <c r="G171" s="79"/>
      <c r="H171" s="25">
        <v>1</v>
      </c>
      <c r="I171" s="25" t="s">
        <v>47</v>
      </c>
      <c r="J171" s="25" t="s">
        <v>48</v>
      </c>
      <c r="K171" s="95">
        <v>193</v>
      </c>
      <c r="L171" s="28">
        <v>1986</v>
      </c>
      <c r="M171" s="29">
        <v>31702</v>
      </c>
      <c r="N171" s="30">
        <v>100000</v>
      </c>
      <c r="O171" s="31"/>
      <c r="P171" s="31"/>
      <c r="Q171" s="32" t="s">
        <v>381</v>
      </c>
      <c r="R171" s="33" t="s">
        <v>537</v>
      </c>
      <c r="S171" s="34"/>
      <c r="T171" s="35" t="str">
        <f t="shared" si="15"/>
        <v>Cu Au</v>
      </c>
      <c r="U171" s="34"/>
      <c r="V171" s="34"/>
      <c r="W171" s="34"/>
      <c r="X171" s="34"/>
      <c r="Y171" s="34"/>
      <c r="Z171" s="34"/>
      <c r="AA171" s="34"/>
      <c r="AB171" s="117"/>
      <c r="AC171" s="36">
        <f t="shared" si="20"/>
        <v>5.2724457241256045E-2</v>
      </c>
      <c r="AD171" s="36">
        <f t="shared" si="17"/>
        <v>0</v>
      </c>
      <c r="AE171" s="36">
        <f t="shared" si="18"/>
        <v>0</v>
      </c>
      <c r="AF171" s="36">
        <f t="shared" si="19"/>
        <v>5.2724457241256045E-2</v>
      </c>
      <c r="AG171" s="37"/>
      <c r="AH171" s="37">
        <f>IF(A171=1,AF171,0)</f>
        <v>0</v>
      </c>
      <c r="AI171" s="37">
        <f>IF(A171=2,AF171,0)</f>
        <v>5.2724457241256045E-2</v>
      </c>
      <c r="AJ171" s="37">
        <f>IF(A171=3,AF171,0)</f>
        <v>0</v>
      </c>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7"/>
      <c r="BQ171" s="117"/>
      <c r="BR171" s="117"/>
      <c r="BS171" s="117"/>
      <c r="BT171" s="117"/>
      <c r="BU171" s="117"/>
      <c r="BV171" s="117"/>
      <c r="BW171" s="117"/>
      <c r="BX171" s="117"/>
      <c r="BY171" s="117"/>
      <c r="BZ171" s="117"/>
      <c r="CA171" s="117"/>
      <c r="CB171" s="117"/>
      <c r="CC171" s="117"/>
      <c r="CD171" s="117"/>
      <c r="CE171" s="117"/>
      <c r="CF171" s="117"/>
      <c r="CG171" s="117"/>
      <c r="CH171" s="117"/>
      <c r="CI171" s="117"/>
      <c r="CJ171" s="117"/>
      <c r="CK171" s="117"/>
      <c r="CL171" s="117"/>
      <c r="CM171" s="117"/>
      <c r="CN171" s="117"/>
      <c r="CO171" s="117"/>
      <c r="CP171" s="117"/>
      <c r="CQ171" s="117"/>
      <c r="CR171" s="117"/>
      <c r="CS171" s="117"/>
      <c r="CT171" s="117"/>
      <c r="CU171" s="117"/>
      <c r="CV171" s="117"/>
      <c r="CW171" s="117"/>
      <c r="CX171" s="117"/>
      <c r="CY171" s="117"/>
      <c r="CZ171" s="117"/>
      <c r="DA171" s="117"/>
      <c r="DB171" s="117"/>
      <c r="DC171" s="117"/>
      <c r="DD171" s="117"/>
      <c r="DE171" s="117"/>
      <c r="DF171" s="117"/>
      <c r="DG171" s="117"/>
      <c r="DH171" s="117"/>
      <c r="DI171" s="117"/>
      <c r="DJ171" s="117"/>
      <c r="DK171" s="117"/>
      <c r="DL171" s="117"/>
      <c r="DM171" s="117"/>
      <c r="DN171" s="117"/>
      <c r="DO171" s="117"/>
      <c r="DP171" s="117"/>
      <c r="DQ171" s="117"/>
      <c r="DR171" s="117"/>
      <c r="DS171" s="117"/>
      <c r="DT171" s="117"/>
      <c r="DU171" s="117"/>
      <c r="DV171" s="117"/>
      <c r="DW171" s="117"/>
      <c r="DX171" s="117"/>
      <c r="DY171" s="117"/>
      <c r="DZ171" s="117"/>
      <c r="EA171" s="117"/>
      <c r="EB171" s="117"/>
      <c r="EC171" s="117"/>
      <c r="ED171" s="117"/>
      <c r="EE171" s="117"/>
      <c r="EF171" s="117"/>
      <c r="EG171" s="117"/>
      <c r="EH171" s="117"/>
      <c r="EI171" s="117"/>
      <c r="EJ171" s="117"/>
      <c r="EK171" s="117"/>
      <c r="EL171" s="117"/>
      <c r="EM171" s="117"/>
      <c r="EN171" s="117"/>
      <c r="EO171" s="117"/>
      <c r="EP171" s="117"/>
      <c r="EQ171" s="117"/>
      <c r="ER171" s="117"/>
      <c r="ES171" s="117"/>
      <c r="ET171" s="117"/>
      <c r="EU171" s="117"/>
      <c r="EV171" s="117"/>
      <c r="EW171" s="117"/>
      <c r="EX171" s="117"/>
      <c r="EY171" s="117"/>
      <c r="EZ171" s="117"/>
      <c r="FA171" s="117"/>
      <c r="FB171" s="117"/>
      <c r="FC171" s="117"/>
      <c r="FD171" s="117"/>
      <c r="FE171" s="117"/>
      <c r="FF171" s="117"/>
      <c r="FG171" s="117"/>
      <c r="FH171" s="117"/>
      <c r="FI171" s="117"/>
      <c r="FJ171" s="117"/>
      <c r="FK171" s="117"/>
      <c r="FL171" s="117"/>
      <c r="FM171" s="117"/>
      <c r="FN171" s="117"/>
      <c r="FO171" s="117"/>
      <c r="FP171" s="117"/>
      <c r="FQ171" s="117"/>
      <c r="FR171" s="117"/>
      <c r="FS171" s="117"/>
      <c r="FT171" s="117"/>
      <c r="FU171" s="117"/>
      <c r="FV171" s="117"/>
      <c r="FW171" s="117"/>
      <c r="FX171" s="117"/>
      <c r="FY171" s="117"/>
      <c r="FZ171" s="117"/>
      <c r="GA171" s="117"/>
      <c r="GB171" s="117"/>
      <c r="GC171" s="117"/>
      <c r="GD171" s="117"/>
      <c r="GE171" s="117"/>
      <c r="GF171" s="117"/>
      <c r="GG171" s="117"/>
      <c r="GH171" s="117"/>
      <c r="GI171" s="117"/>
      <c r="GJ171" s="117"/>
      <c r="GK171" s="117"/>
      <c r="GL171" s="117"/>
      <c r="GM171" s="117"/>
      <c r="GN171" s="117"/>
      <c r="GO171" s="117"/>
      <c r="GP171" s="117"/>
      <c r="GQ171" s="117"/>
      <c r="GR171" s="117"/>
      <c r="GS171" s="117"/>
      <c r="GT171" s="117"/>
      <c r="GU171" s="117"/>
      <c r="GV171" s="117"/>
      <c r="GW171" s="117"/>
      <c r="GX171" s="117"/>
      <c r="GY171" s="117"/>
      <c r="GZ171" s="117"/>
      <c r="HA171" s="117"/>
      <c r="HB171" s="117"/>
      <c r="HC171" s="117"/>
      <c r="HD171" s="117"/>
      <c r="HE171" s="117"/>
      <c r="HF171" s="117"/>
      <c r="HG171" s="117"/>
      <c r="HH171" s="117"/>
      <c r="HI171" s="117"/>
      <c r="HJ171" s="117"/>
      <c r="HK171" s="117"/>
      <c r="HL171" s="117"/>
      <c r="HM171" s="117"/>
      <c r="HN171" s="117"/>
      <c r="HO171" s="117"/>
      <c r="HP171" s="117"/>
      <c r="HQ171" s="117"/>
      <c r="HR171" s="117"/>
      <c r="HS171" s="117"/>
      <c r="HT171" s="117"/>
      <c r="HU171" s="117"/>
      <c r="HV171" s="117"/>
      <c r="HW171" s="117"/>
      <c r="HX171" s="117"/>
      <c r="HY171" s="117"/>
      <c r="HZ171" s="117"/>
      <c r="IA171" s="117"/>
      <c r="IB171" s="117"/>
      <c r="IC171" s="117"/>
      <c r="ID171" s="117"/>
      <c r="IE171" s="117"/>
      <c r="IF171" s="117"/>
      <c r="IG171" s="117"/>
      <c r="IH171" s="117"/>
      <c r="II171" s="117"/>
      <c r="IJ171" s="117"/>
      <c r="IK171" s="117"/>
      <c r="IL171" s="117"/>
      <c r="IM171" s="117"/>
      <c r="IN171" s="117"/>
      <c r="IO171" s="117"/>
      <c r="IP171" s="117"/>
      <c r="IQ171" s="117"/>
      <c r="IR171" s="117"/>
      <c r="IS171" s="117"/>
      <c r="IT171" s="117"/>
      <c r="IU171" s="117"/>
      <c r="IV171" s="117"/>
      <c r="IW171" s="117"/>
      <c r="IX171" s="117"/>
      <c r="IY171" s="117"/>
      <c r="IZ171" s="117"/>
      <c r="JA171" s="117"/>
      <c r="JB171" s="117"/>
      <c r="JC171" s="117"/>
      <c r="JD171" s="117"/>
      <c r="JE171" s="117"/>
      <c r="JF171" s="117"/>
      <c r="JG171" s="117"/>
      <c r="JH171" s="117"/>
      <c r="JI171" s="117"/>
      <c r="JJ171" s="117"/>
      <c r="JK171" s="117"/>
      <c r="JL171" s="117"/>
      <c r="JM171" s="117"/>
      <c r="JN171" s="117"/>
      <c r="JO171" s="117"/>
      <c r="JP171" s="117"/>
      <c r="JQ171" s="117"/>
      <c r="JR171" s="117"/>
      <c r="JS171" s="117"/>
      <c r="JT171" s="117"/>
      <c r="JU171" s="117"/>
      <c r="JV171" s="117"/>
      <c r="JW171" s="117"/>
      <c r="JX171" s="117"/>
      <c r="JY171" s="117"/>
      <c r="JZ171" s="117"/>
      <c r="KA171" s="117"/>
      <c r="KB171" s="117"/>
      <c r="KC171" s="117"/>
      <c r="KD171" s="117"/>
      <c r="KE171" s="117"/>
      <c r="KF171" s="117"/>
      <c r="KG171" s="117"/>
      <c r="KH171" s="117"/>
      <c r="KI171" s="117"/>
      <c r="KJ171" s="117"/>
      <c r="KK171" s="117"/>
      <c r="KL171" s="117"/>
      <c r="KM171" s="117"/>
      <c r="KN171" s="117"/>
      <c r="KO171" s="117"/>
      <c r="KP171" s="117"/>
      <c r="KQ171" s="117"/>
      <c r="KR171" s="117"/>
      <c r="KS171" s="117"/>
      <c r="KT171" s="117"/>
      <c r="KU171" s="117"/>
      <c r="KV171" s="117"/>
      <c r="KW171" s="117"/>
      <c r="KX171" s="117"/>
      <c r="KY171" s="117"/>
      <c r="KZ171" s="117"/>
      <c r="LA171" s="117"/>
      <c r="LB171" s="117"/>
      <c r="LC171" s="117"/>
      <c r="LD171" s="117"/>
      <c r="LE171" s="117"/>
      <c r="LF171" s="117"/>
      <c r="LG171" s="117"/>
      <c r="LH171" s="117"/>
      <c r="LI171" s="117"/>
      <c r="LJ171" s="117"/>
      <c r="LK171" s="117"/>
      <c r="LL171" s="117"/>
      <c r="LM171" s="117"/>
      <c r="LN171" s="117"/>
      <c r="LO171" s="117"/>
      <c r="LP171" s="117"/>
      <c r="LQ171" s="117"/>
      <c r="LR171" s="117"/>
      <c r="LS171" s="117"/>
      <c r="LT171" s="117"/>
      <c r="LU171" s="117"/>
      <c r="LV171" s="117"/>
      <c r="LW171" s="117"/>
      <c r="LX171" s="117"/>
      <c r="LY171" s="117"/>
      <c r="LZ171" s="117"/>
      <c r="MA171" s="117"/>
      <c r="MB171" s="117"/>
      <c r="MC171" s="117"/>
      <c r="MD171" s="117"/>
      <c r="ME171" s="117"/>
      <c r="MF171" s="117"/>
      <c r="MG171" s="117"/>
      <c r="MH171" s="117"/>
      <c r="MI171" s="117"/>
      <c r="MJ171" s="117"/>
      <c r="MK171" s="117"/>
      <c r="ML171" s="117"/>
      <c r="MM171" s="117"/>
      <c r="MN171" s="117"/>
      <c r="MO171" s="117"/>
      <c r="MP171" s="117"/>
      <c r="MQ171" s="117"/>
      <c r="MR171" s="117"/>
      <c r="MS171" s="117"/>
      <c r="MT171" s="117"/>
      <c r="MU171" s="117"/>
      <c r="MV171" s="117"/>
      <c r="MW171" s="117"/>
      <c r="MX171" s="117"/>
      <c r="MY171" s="117"/>
      <c r="MZ171" s="117"/>
      <c r="NA171" s="117"/>
      <c r="NB171" s="117"/>
      <c r="NC171" s="117"/>
      <c r="ND171" s="117"/>
      <c r="NE171" s="117"/>
      <c r="NF171" s="117"/>
      <c r="NG171" s="117"/>
      <c r="NH171" s="117"/>
      <c r="NI171" s="117"/>
      <c r="NJ171" s="117"/>
      <c r="NK171" s="117"/>
      <c r="NL171" s="117"/>
      <c r="NM171" s="117"/>
      <c r="NN171" s="117"/>
      <c r="NO171" s="117"/>
      <c r="NP171" s="117"/>
      <c r="NQ171" s="117"/>
      <c r="NR171" s="117"/>
      <c r="NS171" s="117"/>
      <c r="NT171" s="117"/>
      <c r="NU171" s="117"/>
      <c r="NV171" s="117"/>
      <c r="NW171" s="117"/>
      <c r="NX171" s="117"/>
      <c r="NY171" s="117"/>
      <c r="NZ171" s="117"/>
      <c r="OA171" s="117"/>
      <c r="OB171" s="117"/>
      <c r="OC171" s="117"/>
      <c r="OD171" s="117"/>
      <c r="OE171" s="117"/>
      <c r="OF171" s="117"/>
      <c r="OG171" s="117"/>
      <c r="OH171" s="117"/>
      <c r="OI171" s="117"/>
      <c r="OJ171" s="117"/>
      <c r="OK171" s="117"/>
      <c r="OL171" s="117"/>
      <c r="OM171" s="117"/>
      <c r="ON171" s="117"/>
      <c r="OO171" s="117"/>
      <c r="OP171" s="117"/>
      <c r="OQ171" s="117"/>
      <c r="OR171" s="117"/>
      <c r="OS171" s="117"/>
      <c r="OT171" s="117"/>
      <c r="OU171" s="117"/>
      <c r="OV171" s="117"/>
      <c r="OW171" s="117"/>
      <c r="OX171" s="117"/>
      <c r="OY171" s="117"/>
      <c r="OZ171" s="117"/>
      <c r="PA171" s="117"/>
      <c r="PB171" s="117"/>
      <c r="PC171" s="117"/>
      <c r="PD171" s="117"/>
      <c r="PE171" s="117"/>
      <c r="PF171" s="117"/>
      <c r="PG171" s="117"/>
      <c r="PH171" s="117"/>
      <c r="PI171" s="117"/>
      <c r="PJ171" s="117"/>
      <c r="PK171" s="117"/>
      <c r="PL171" s="117"/>
      <c r="PM171" s="117"/>
      <c r="PN171" s="117"/>
      <c r="PO171" s="117"/>
      <c r="PP171" s="117"/>
      <c r="PQ171" s="117"/>
      <c r="PR171" s="117"/>
      <c r="PS171" s="117"/>
      <c r="PT171" s="117"/>
      <c r="PU171" s="117"/>
      <c r="PV171" s="117"/>
      <c r="PW171" s="117"/>
      <c r="PX171" s="117"/>
      <c r="PY171" s="117"/>
      <c r="PZ171" s="117"/>
      <c r="QA171" s="117"/>
      <c r="QB171" s="117"/>
      <c r="QC171" s="117"/>
      <c r="QD171" s="117"/>
      <c r="QE171" s="117"/>
      <c r="QF171" s="117"/>
      <c r="QG171" s="117"/>
      <c r="QH171" s="117"/>
      <c r="QI171" s="117"/>
      <c r="QJ171" s="117"/>
      <c r="QK171" s="117"/>
      <c r="QL171" s="117"/>
      <c r="QM171" s="117"/>
      <c r="QN171" s="117"/>
      <c r="QO171" s="117"/>
      <c r="QP171" s="117"/>
      <c r="QQ171" s="117"/>
      <c r="QR171" s="117"/>
      <c r="QS171" s="117"/>
      <c r="QT171" s="117"/>
      <c r="QU171" s="117"/>
      <c r="QV171" s="117"/>
      <c r="QW171" s="117"/>
      <c r="QX171" s="117"/>
      <c r="QY171" s="117"/>
      <c r="QZ171" s="117"/>
      <c r="RA171" s="117"/>
      <c r="RB171" s="117"/>
      <c r="RC171" s="117"/>
      <c r="RD171" s="117"/>
      <c r="RE171" s="117"/>
      <c r="RF171" s="117"/>
      <c r="RG171" s="117"/>
      <c r="RH171" s="117"/>
      <c r="RI171" s="117"/>
      <c r="RJ171" s="117"/>
      <c r="RK171" s="117"/>
      <c r="RL171" s="117"/>
      <c r="RM171" s="117"/>
      <c r="RN171" s="117"/>
      <c r="RO171" s="117"/>
      <c r="RP171" s="117"/>
      <c r="RQ171" s="117"/>
      <c r="RR171" s="117"/>
      <c r="RS171" s="117"/>
      <c r="RT171" s="117"/>
      <c r="RU171" s="117"/>
      <c r="RV171" s="117"/>
      <c r="RW171" s="117"/>
      <c r="RX171" s="117"/>
      <c r="RY171" s="117"/>
      <c r="RZ171" s="117"/>
      <c r="SA171" s="117"/>
      <c r="SB171" s="117"/>
      <c r="SC171" s="117"/>
      <c r="SD171" s="117"/>
      <c r="SE171" s="117"/>
      <c r="SF171" s="117"/>
      <c r="SG171" s="117"/>
      <c r="SH171" s="117"/>
      <c r="SI171" s="117"/>
      <c r="SJ171" s="117"/>
      <c r="SK171" s="117"/>
      <c r="SL171" s="117"/>
      <c r="SM171" s="117"/>
      <c r="SN171" s="117"/>
      <c r="SO171" s="117"/>
      <c r="SP171" s="117"/>
      <c r="SQ171" s="117"/>
      <c r="SR171" s="117"/>
      <c r="SS171" s="117"/>
      <c r="ST171" s="117"/>
      <c r="SU171" s="117"/>
      <c r="SV171" s="117"/>
      <c r="SW171" s="117"/>
      <c r="SX171" s="117"/>
      <c r="SY171" s="117"/>
      <c r="SZ171" s="117"/>
      <c r="TA171" s="117"/>
      <c r="TB171" s="117"/>
      <c r="TC171" s="117"/>
      <c r="TD171" s="117"/>
      <c r="TE171" s="117"/>
      <c r="TF171" s="117"/>
      <c r="TG171" s="117"/>
      <c r="TH171" s="117"/>
      <c r="TI171" s="117"/>
      <c r="TJ171" s="117"/>
      <c r="TK171" s="117"/>
      <c r="TL171" s="117"/>
      <c r="TM171" s="117"/>
      <c r="TN171" s="117"/>
      <c r="TO171" s="117"/>
      <c r="TP171" s="117"/>
      <c r="TQ171" s="117"/>
      <c r="TR171" s="117"/>
      <c r="TS171" s="117"/>
      <c r="TT171" s="117"/>
      <c r="TU171" s="117"/>
      <c r="TV171" s="117"/>
      <c r="TW171" s="117"/>
      <c r="TX171" s="117"/>
      <c r="TY171" s="117"/>
      <c r="TZ171" s="117"/>
      <c r="UA171" s="117"/>
      <c r="UB171" s="117"/>
      <c r="UC171" s="117"/>
      <c r="UD171" s="117"/>
      <c r="UE171" s="117"/>
      <c r="UF171" s="117"/>
      <c r="UG171" s="117"/>
      <c r="UH171" s="117"/>
      <c r="UI171" s="117"/>
      <c r="UJ171" s="117"/>
      <c r="UK171" s="117"/>
      <c r="UL171" s="117"/>
      <c r="UM171" s="117"/>
      <c r="UN171" s="117"/>
      <c r="UO171" s="117"/>
      <c r="UP171" s="117"/>
      <c r="UQ171" s="117"/>
      <c r="UR171" s="117"/>
      <c r="US171" s="117"/>
      <c r="UT171" s="117"/>
      <c r="UU171" s="117"/>
      <c r="UV171" s="117"/>
      <c r="UW171" s="117"/>
      <c r="UX171" s="117"/>
      <c r="UY171" s="117"/>
      <c r="UZ171" s="117"/>
      <c r="VA171" s="117"/>
      <c r="VB171" s="117"/>
      <c r="VC171" s="117"/>
      <c r="VD171" s="117"/>
      <c r="VE171" s="117"/>
      <c r="VF171" s="117"/>
      <c r="VG171" s="117"/>
      <c r="VH171" s="117"/>
      <c r="VI171" s="117"/>
      <c r="VJ171" s="117"/>
      <c r="VK171" s="117"/>
      <c r="VL171" s="117"/>
      <c r="VM171" s="117"/>
      <c r="VN171" s="117"/>
      <c r="VO171" s="117"/>
      <c r="VP171" s="117"/>
      <c r="VQ171" s="117"/>
      <c r="VR171" s="117"/>
      <c r="VS171" s="117"/>
      <c r="VT171" s="117"/>
      <c r="VU171" s="117"/>
      <c r="VV171" s="117"/>
      <c r="VW171" s="117"/>
      <c r="VX171" s="117"/>
      <c r="VY171" s="117"/>
      <c r="VZ171" s="117"/>
      <c r="WA171" s="117"/>
      <c r="WB171" s="117"/>
      <c r="WC171" s="117"/>
      <c r="WD171" s="117"/>
      <c r="WE171" s="117"/>
      <c r="WF171" s="117"/>
      <c r="WG171" s="117"/>
      <c r="WH171" s="117"/>
      <c r="WI171" s="117"/>
      <c r="WJ171" s="117"/>
      <c r="WK171" s="117"/>
      <c r="WL171" s="117"/>
      <c r="WM171" s="117"/>
      <c r="WN171" s="117"/>
      <c r="WO171" s="117"/>
      <c r="WP171" s="117"/>
      <c r="WQ171" s="117"/>
      <c r="WR171" s="117"/>
      <c r="WS171" s="117"/>
      <c r="WT171" s="117"/>
      <c r="WU171" s="117"/>
      <c r="WV171" s="117"/>
      <c r="WW171" s="117"/>
      <c r="WX171" s="117"/>
      <c r="WY171" s="117"/>
      <c r="WZ171" s="117"/>
      <c r="XA171" s="117"/>
      <c r="XB171" s="117"/>
      <c r="XC171" s="117"/>
      <c r="XD171" s="117"/>
      <c r="XE171" s="117"/>
      <c r="XF171" s="117"/>
      <c r="XG171" s="117"/>
      <c r="XH171" s="117"/>
      <c r="XI171" s="117"/>
      <c r="XJ171" s="117"/>
      <c r="XK171" s="117"/>
      <c r="XL171" s="117"/>
      <c r="XM171" s="117"/>
      <c r="XN171" s="117"/>
      <c r="XO171" s="117"/>
      <c r="XP171" s="117"/>
      <c r="XQ171" s="117"/>
      <c r="XR171" s="117"/>
      <c r="XS171" s="117"/>
      <c r="XT171" s="117"/>
      <c r="XU171" s="117"/>
      <c r="XV171" s="117"/>
      <c r="XW171" s="117"/>
      <c r="XX171" s="117"/>
      <c r="XY171" s="117"/>
      <c r="XZ171" s="117"/>
      <c r="YA171" s="117"/>
      <c r="YB171" s="117"/>
      <c r="YC171" s="117"/>
      <c r="YD171" s="117"/>
      <c r="YE171" s="117"/>
      <c r="YF171" s="117"/>
      <c r="YG171" s="117"/>
      <c r="YH171" s="117"/>
      <c r="YI171" s="117"/>
      <c r="YJ171" s="117"/>
      <c r="YK171" s="117"/>
      <c r="YL171" s="117"/>
      <c r="YM171" s="117"/>
      <c r="YN171" s="117"/>
      <c r="YO171" s="117"/>
      <c r="YP171" s="117"/>
      <c r="YQ171" s="117"/>
      <c r="YR171" s="117"/>
      <c r="YS171" s="117"/>
      <c r="YT171" s="117"/>
      <c r="YU171" s="117"/>
      <c r="YV171" s="117"/>
      <c r="YW171" s="117"/>
      <c r="YX171" s="117"/>
      <c r="YY171" s="117"/>
      <c r="YZ171" s="117"/>
      <c r="ZA171" s="117"/>
      <c r="ZB171" s="117"/>
      <c r="ZC171" s="117"/>
      <c r="ZD171" s="117"/>
      <c r="ZE171" s="117"/>
      <c r="ZF171" s="117"/>
      <c r="ZG171" s="117"/>
      <c r="ZH171" s="117"/>
      <c r="ZI171" s="117"/>
      <c r="ZJ171" s="117"/>
      <c r="ZK171" s="117"/>
      <c r="ZL171" s="117"/>
      <c r="ZM171" s="117"/>
      <c r="ZN171" s="117"/>
      <c r="ZO171" s="117"/>
      <c r="ZP171" s="117"/>
      <c r="ZQ171" s="117"/>
      <c r="ZR171" s="117"/>
      <c r="ZS171" s="117"/>
      <c r="ZT171" s="117"/>
      <c r="ZU171" s="117"/>
      <c r="ZV171" s="117"/>
      <c r="ZW171" s="117"/>
      <c r="ZX171" s="117"/>
      <c r="ZY171" s="117"/>
      <c r="ZZ171" s="117"/>
      <c r="AAA171" s="117"/>
      <c r="AAB171" s="117"/>
      <c r="AAC171" s="117"/>
      <c r="AAD171" s="117"/>
      <c r="AAE171" s="117"/>
      <c r="AAF171" s="117"/>
      <c r="AAG171" s="117"/>
      <c r="AAH171" s="117"/>
      <c r="AAI171" s="117"/>
      <c r="AAJ171" s="117"/>
      <c r="AAK171" s="117"/>
      <c r="AAL171" s="117"/>
      <c r="AAM171" s="117"/>
      <c r="AAN171" s="117"/>
      <c r="AAO171" s="117"/>
      <c r="AAP171" s="117"/>
      <c r="AAQ171" s="117"/>
      <c r="AAR171" s="117"/>
      <c r="AAS171" s="117"/>
      <c r="AAT171" s="117"/>
      <c r="AAU171" s="117"/>
      <c r="AAV171" s="117"/>
      <c r="AAW171" s="117"/>
      <c r="AAX171" s="117"/>
      <c r="AAY171" s="117"/>
      <c r="AAZ171" s="117"/>
      <c r="ABA171" s="117"/>
      <c r="ABB171" s="117"/>
      <c r="ABC171" s="117"/>
      <c r="ABD171" s="117"/>
      <c r="ABE171" s="117"/>
      <c r="ABF171" s="117"/>
      <c r="ABG171" s="117"/>
      <c r="ABH171" s="117"/>
      <c r="ABI171" s="117"/>
      <c r="ABJ171" s="117"/>
      <c r="ABK171" s="117"/>
      <c r="ABL171" s="117"/>
      <c r="ABM171" s="117"/>
      <c r="ABN171" s="117"/>
      <c r="ABO171" s="117"/>
      <c r="ABP171" s="117"/>
      <c r="ABQ171" s="117"/>
      <c r="ABR171" s="117"/>
      <c r="ABS171" s="117"/>
      <c r="ABT171" s="117"/>
      <c r="ABU171" s="117"/>
      <c r="ABV171" s="117"/>
      <c r="ABW171" s="117"/>
      <c r="ABX171" s="117"/>
      <c r="ABY171" s="117"/>
      <c r="ABZ171" s="117"/>
      <c r="ACA171" s="117"/>
      <c r="ACB171" s="117"/>
      <c r="ACC171" s="117"/>
      <c r="ACD171" s="117"/>
      <c r="ACE171" s="117"/>
      <c r="ACF171" s="117"/>
      <c r="ACG171" s="117"/>
      <c r="ACH171" s="117"/>
      <c r="ACI171" s="117"/>
      <c r="ACJ171" s="117"/>
      <c r="ACK171" s="117"/>
      <c r="ACL171" s="117"/>
      <c r="ACM171" s="117"/>
      <c r="ACN171" s="117"/>
      <c r="ACO171" s="117"/>
      <c r="ACP171" s="117"/>
      <c r="ACQ171" s="117"/>
      <c r="ACR171" s="117"/>
      <c r="ACS171" s="117"/>
      <c r="ACT171" s="117"/>
      <c r="ACU171" s="117"/>
      <c r="ACV171" s="117"/>
      <c r="ACW171" s="117"/>
      <c r="ACX171" s="117"/>
      <c r="ACY171" s="117"/>
      <c r="ACZ171" s="117"/>
      <c r="ADA171" s="117"/>
    </row>
    <row r="172" spans="1:781" s="81" customFormat="1" ht="15.6" x14ac:dyDescent="0.3">
      <c r="A172" s="38">
        <v>3</v>
      </c>
      <c r="B172" s="41" t="s">
        <v>538</v>
      </c>
      <c r="C172" s="24" t="s">
        <v>539</v>
      </c>
      <c r="D172" s="25"/>
      <c r="E172" s="25" t="s">
        <v>81</v>
      </c>
      <c r="F172" s="25">
        <v>20</v>
      </c>
      <c r="G172" s="79"/>
      <c r="H172" s="25">
        <v>1</v>
      </c>
      <c r="I172" s="25" t="s">
        <v>47</v>
      </c>
      <c r="J172" s="25" t="s">
        <v>135</v>
      </c>
      <c r="K172" s="95">
        <v>192</v>
      </c>
      <c r="L172" s="28">
        <v>1986</v>
      </c>
      <c r="M172" s="29">
        <v>31687</v>
      </c>
      <c r="N172" s="30"/>
      <c r="O172" s="31"/>
      <c r="P172" s="31"/>
      <c r="Q172" s="32" t="s">
        <v>429</v>
      </c>
      <c r="R172" s="33"/>
      <c r="S172" s="34" t="s">
        <v>270</v>
      </c>
      <c r="T172" s="35" t="str">
        <f t="shared" si="15"/>
        <v xml:space="preserve">Fe </v>
      </c>
      <c r="U172" s="34"/>
      <c r="V172" s="34"/>
      <c r="W172" s="34"/>
      <c r="X172" s="34"/>
      <c r="Y172" s="34"/>
      <c r="Z172" s="34"/>
      <c r="AA172" s="34"/>
      <c r="AB172" s="1"/>
      <c r="AC172" s="36">
        <f t="shared" si="20"/>
        <v>0</v>
      </c>
      <c r="AD172" s="36">
        <f t="shared" si="17"/>
        <v>0</v>
      </c>
      <c r="AE172" s="36">
        <f t="shared" si="18"/>
        <v>0</v>
      </c>
      <c r="AF172" s="36">
        <f t="shared" si="19"/>
        <v>0</v>
      </c>
      <c r="AG172" s="37"/>
      <c r="AH172" s="37">
        <f>IF(A172=1,AF172,0)</f>
        <v>0</v>
      </c>
      <c r="AI172" s="37">
        <f>IF(A172=2,AF172,0)</f>
        <v>0</v>
      </c>
      <c r="AJ172" s="37">
        <f>IF(A172=3,AF172,0)</f>
        <v>0</v>
      </c>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c r="JL172" s="1"/>
      <c r="JM172" s="1"/>
      <c r="JN172" s="1"/>
      <c r="JO172" s="1"/>
      <c r="JP172" s="1"/>
      <c r="JQ172" s="1"/>
      <c r="JR172" s="1"/>
      <c r="JS172" s="1"/>
      <c r="JT172" s="1"/>
      <c r="JU172" s="1"/>
      <c r="JV172" s="1"/>
      <c r="JW172" s="1"/>
      <c r="JX172" s="1"/>
      <c r="JY172" s="1"/>
      <c r="JZ172" s="1"/>
      <c r="KA172" s="1"/>
      <c r="KB172" s="1"/>
      <c r="KC172" s="1"/>
      <c r="KD172" s="1"/>
      <c r="KE172" s="1"/>
      <c r="KF172" s="1"/>
      <c r="KG172" s="1"/>
      <c r="KH172" s="1"/>
      <c r="KI172" s="1"/>
      <c r="KJ172" s="1"/>
      <c r="KK172" s="1"/>
      <c r="KL172" s="1"/>
      <c r="KM172" s="1"/>
      <c r="KN172" s="1"/>
      <c r="KO172" s="1"/>
      <c r="KP172" s="1"/>
      <c r="KQ172" s="1"/>
      <c r="KR172" s="1"/>
      <c r="KS172" s="1"/>
      <c r="KT172" s="1"/>
      <c r="KU172" s="1"/>
      <c r="KV172" s="1"/>
      <c r="KW172" s="1"/>
      <c r="KX172" s="1"/>
      <c r="KY172" s="1"/>
      <c r="KZ172" s="1"/>
      <c r="LA172" s="1"/>
      <c r="LB172" s="1"/>
      <c r="LC172" s="1"/>
      <c r="LD172" s="1"/>
      <c r="LE172" s="1"/>
      <c r="LF172" s="1"/>
      <c r="LG172" s="1"/>
      <c r="LH172" s="1"/>
      <c r="LI172" s="1"/>
      <c r="LJ172" s="1"/>
      <c r="LK172" s="1"/>
      <c r="LL172" s="1"/>
      <c r="LM172" s="1"/>
      <c r="LN172" s="1"/>
      <c r="LO172" s="1"/>
      <c r="LP172" s="1"/>
      <c r="LQ172" s="1"/>
      <c r="LR172" s="1"/>
      <c r="LS172" s="1"/>
      <c r="LT172" s="1"/>
      <c r="LU172" s="1"/>
      <c r="LV172" s="1"/>
      <c r="LW172" s="1"/>
      <c r="LX172" s="1"/>
      <c r="LY172" s="1"/>
      <c r="LZ172" s="1"/>
      <c r="MA172" s="1"/>
      <c r="MB172" s="1"/>
      <c r="MC172" s="1"/>
      <c r="MD172" s="1"/>
      <c r="ME172" s="1"/>
      <c r="MF172" s="1"/>
      <c r="MG172" s="1"/>
      <c r="MH172" s="1"/>
      <c r="MI172" s="1"/>
      <c r="MJ172" s="1"/>
      <c r="MK172" s="1"/>
      <c r="ML172" s="1"/>
      <c r="MM172" s="1"/>
      <c r="MN172" s="1"/>
      <c r="MO172" s="1"/>
      <c r="MP172" s="1"/>
      <c r="MQ172" s="1"/>
      <c r="MR172" s="1"/>
      <c r="MS172" s="1"/>
      <c r="MT172" s="1"/>
      <c r="MU172" s="1"/>
      <c r="MV172" s="1"/>
      <c r="MW172" s="1"/>
      <c r="MX172" s="1"/>
      <c r="MY172" s="1"/>
      <c r="MZ172" s="1"/>
      <c r="NA172" s="1"/>
      <c r="NB172" s="1"/>
      <c r="NC172" s="1"/>
      <c r="ND172" s="1"/>
      <c r="NE172" s="1"/>
      <c r="NF172" s="1"/>
      <c r="NG172" s="1"/>
      <c r="NH172" s="1"/>
      <c r="NI172" s="1"/>
      <c r="NJ172" s="1"/>
      <c r="NK172" s="1"/>
      <c r="NL172" s="1"/>
      <c r="NM172" s="1"/>
      <c r="NN172" s="1"/>
      <c r="NO172" s="1"/>
      <c r="NP172" s="1"/>
      <c r="NQ172" s="1"/>
      <c r="NR172" s="1"/>
      <c r="NS172" s="1"/>
      <c r="NT172" s="1"/>
      <c r="NU172" s="1"/>
      <c r="NV172" s="1"/>
      <c r="NW172" s="1"/>
      <c r="NX172" s="1"/>
      <c r="NY172" s="1"/>
      <c r="NZ172" s="1"/>
      <c r="OA172" s="1"/>
      <c r="OB172" s="1"/>
      <c r="OC172" s="1"/>
      <c r="OD172" s="1"/>
      <c r="OE172" s="1"/>
      <c r="OF172" s="1"/>
      <c r="OG172" s="1"/>
      <c r="OH172" s="1"/>
      <c r="OI172" s="1"/>
      <c r="OJ172" s="1"/>
      <c r="OK172" s="1"/>
      <c r="OL172" s="1"/>
      <c r="OM172" s="1"/>
      <c r="ON172" s="1"/>
      <c r="OO172" s="1"/>
      <c r="OP172" s="1"/>
      <c r="OQ172" s="1"/>
      <c r="OR172" s="1"/>
      <c r="OS172" s="1"/>
      <c r="OT172" s="1"/>
      <c r="OU172" s="1"/>
      <c r="OV172" s="1"/>
      <c r="OW172" s="1"/>
      <c r="OX172" s="1"/>
      <c r="OY172" s="1"/>
      <c r="OZ172" s="1"/>
      <c r="PA172" s="1"/>
      <c r="PB172" s="1"/>
      <c r="PC172" s="1"/>
      <c r="PD172" s="1"/>
      <c r="PE172" s="1"/>
      <c r="PF172" s="1"/>
      <c r="PG172" s="1"/>
      <c r="PH172" s="1"/>
      <c r="PI172" s="1"/>
      <c r="PJ172" s="1"/>
      <c r="PK172" s="1"/>
      <c r="PL172" s="1"/>
      <c r="PM172" s="1"/>
      <c r="PN172" s="1"/>
      <c r="PO172" s="1"/>
      <c r="PP172" s="1"/>
      <c r="PQ172" s="1"/>
      <c r="PR172" s="1"/>
      <c r="PS172" s="1"/>
      <c r="PT172" s="1"/>
      <c r="PU172" s="1"/>
      <c r="PV172" s="1"/>
      <c r="PW172" s="1"/>
      <c r="PX172" s="1"/>
      <c r="PY172" s="1"/>
      <c r="PZ172" s="1"/>
      <c r="QA172" s="1"/>
      <c r="QB172" s="1"/>
      <c r="QC172" s="1"/>
      <c r="QD172" s="1"/>
      <c r="QE172" s="1"/>
      <c r="QF172" s="1"/>
      <c r="QG172" s="1"/>
      <c r="QH172" s="1"/>
      <c r="QI172" s="1"/>
      <c r="QJ172" s="1"/>
      <c r="QK172" s="1"/>
      <c r="QL172" s="1"/>
      <c r="QM172" s="1"/>
      <c r="QN172" s="1"/>
      <c r="QO172" s="1"/>
      <c r="QP172" s="1"/>
      <c r="QQ172" s="1"/>
      <c r="QR172" s="1"/>
      <c r="QS172" s="1"/>
      <c r="QT172" s="1"/>
      <c r="QU172" s="1"/>
      <c r="QV172" s="1"/>
      <c r="QW172" s="1"/>
      <c r="QX172" s="1"/>
      <c r="QY172" s="1"/>
      <c r="QZ172" s="1"/>
      <c r="RA172" s="1"/>
      <c r="RB172" s="1"/>
      <c r="RC172" s="1"/>
      <c r="RD172" s="1"/>
      <c r="RE172" s="1"/>
      <c r="RF172" s="1"/>
      <c r="RG172" s="1"/>
      <c r="RH172" s="1"/>
      <c r="RI172" s="1"/>
      <c r="RJ172" s="1"/>
      <c r="RK172" s="1"/>
      <c r="RL172" s="1"/>
      <c r="RM172" s="1"/>
      <c r="RN172" s="1"/>
      <c r="RO172" s="1"/>
      <c r="RP172" s="1"/>
      <c r="RQ172" s="1"/>
      <c r="RR172" s="1"/>
      <c r="RS172" s="1"/>
      <c r="RT172" s="1"/>
      <c r="RU172" s="1"/>
      <c r="RV172" s="1"/>
      <c r="RW172" s="1"/>
      <c r="RX172" s="1"/>
      <c r="RY172" s="1"/>
      <c r="RZ172" s="1"/>
      <c r="SA172" s="1"/>
      <c r="SB172" s="1"/>
      <c r="SC172" s="1"/>
      <c r="SD172" s="1"/>
      <c r="SE172" s="1"/>
      <c r="SF172" s="1"/>
      <c r="SG172" s="1"/>
      <c r="SH172" s="1"/>
      <c r="SI172" s="1"/>
      <c r="SJ172" s="1"/>
      <c r="SK172" s="1"/>
      <c r="SL172" s="1"/>
      <c r="SM172" s="1"/>
      <c r="SN172" s="1"/>
      <c r="SO172" s="1"/>
      <c r="SP172" s="1"/>
      <c r="SQ172" s="1"/>
      <c r="SR172" s="1"/>
      <c r="SS172" s="1"/>
      <c r="ST172" s="1"/>
      <c r="SU172" s="1"/>
      <c r="SV172" s="1"/>
      <c r="SW172" s="1"/>
      <c r="SX172" s="1"/>
      <c r="SY172" s="1"/>
      <c r="SZ172" s="1"/>
      <c r="TA172" s="1"/>
      <c r="TB172" s="1"/>
      <c r="TC172" s="1"/>
      <c r="TD172" s="1"/>
      <c r="TE172" s="1"/>
      <c r="TF172" s="1"/>
      <c r="TG172" s="1"/>
      <c r="TH172" s="1"/>
      <c r="TI172" s="1"/>
      <c r="TJ172" s="1"/>
      <c r="TK172" s="1"/>
      <c r="TL172" s="1"/>
      <c r="TM172" s="1"/>
      <c r="TN172" s="1"/>
      <c r="TO172" s="1"/>
      <c r="TP172" s="1"/>
      <c r="TQ172" s="1"/>
      <c r="TR172" s="1"/>
      <c r="TS172" s="1"/>
      <c r="TT172" s="1"/>
      <c r="TU172" s="1"/>
      <c r="TV172" s="1"/>
      <c r="TW172" s="1"/>
      <c r="TX172" s="1"/>
      <c r="TY172" s="1"/>
      <c r="TZ172" s="1"/>
      <c r="UA172" s="1"/>
      <c r="UB172" s="1"/>
      <c r="UC172" s="1"/>
      <c r="UD172" s="1"/>
      <c r="UE172" s="1"/>
      <c r="UF172" s="1"/>
      <c r="UG172" s="1"/>
      <c r="UH172" s="1"/>
      <c r="UI172" s="1"/>
      <c r="UJ172" s="1"/>
      <c r="UK172" s="1"/>
      <c r="UL172" s="1"/>
      <c r="UM172" s="1"/>
      <c r="UN172" s="1"/>
      <c r="UO172" s="1"/>
      <c r="UP172" s="1"/>
      <c r="UQ172" s="1"/>
      <c r="UR172" s="1"/>
      <c r="US172" s="1"/>
      <c r="UT172" s="1"/>
      <c r="UU172" s="1"/>
      <c r="UV172" s="1"/>
      <c r="UW172" s="1"/>
      <c r="UX172" s="1"/>
      <c r="UY172" s="1"/>
      <c r="UZ172" s="1"/>
      <c r="VA172" s="1"/>
      <c r="VB172" s="1"/>
      <c r="VC172" s="1"/>
      <c r="VD172" s="1"/>
      <c r="VE172" s="1"/>
      <c r="VF172" s="1"/>
      <c r="VG172" s="1"/>
      <c r="VH172" s="1"/>
      <c r="VI172" s="1"/>
      <c r="VJ172" s="1"/>
      <c r="VK172" s="1"/>
      <c r="VL172" s="1"/>
      <c r="VM172" s="1"/>
      <c r="VN172" s="1"/>
      <c r="VO172" s="1"/>
      <c r="VP172" s="1"/>
      <c r="VQ172" s="1"/>
      <c r="VR172" s="1"/>
      <c r="VS172" s="1"/>
      <c r="VT172" s="1"/>
      <c r="VU172" s="1"/>
      <c r="VV172" s="1"/>
      <c r="VW172" s="1"/>
      <c r="VX172" s="1"/>
      <c r="VY172" s="1"/>
      <c r="VZ172" s="1"/>
      <c r="WA172" s="1"/>
      <c r="WB172" s="1"/>
      <c r="WC172" s="1"/>
      <c r="WD172" s="1"/>
      <c r="WE172" s="1"/>
      <c r="WF172" s="1"/>
      <c r="WG172" s="1"/>
      <c r="WH172" s="1"/>
      <c r="WI172" s="1"/>
      <c r="WJ172" s="1"/>
      <c r="WK172" s="1"/>
      <c r="WL172" s="1"/>
      <c r="WM172" s="1"/>
      <c r="WN172" s="1"/>
      <c r="WO172" s="1"/>
      <c r="WP172" s="1"/>
      <c r="WQ172" s="1"/>
      <c r="WR172" s="1"/>
      <c r="WS172" s="1"/>
      <c r="WT172" s="1"/>
      <c r="WU172" s="1"/>
      <c r="WV172" s="1"/>
      <c r="WW172" s="1"/>
      <c r="WX172" s="1"/>
      <c r="WY172" s="1"/>
      <c r="WZ172" s="1"/>
      <c r="XA172" s="1"/>
      <c r="XB172" s="1"/>
      <c r="XC172" s="1"/>
      <c r="XD172" s="1"/>
      <c r="XE172" s="1"/>
      <c r="XF172" s="1"/>
      <c r="XG172" s="1"/>
      <c r="XH172" s="1"/>
      <c r="XI172" s="1"/>
      <c r="XJ172" s="1"/>
      <c r="XK172" s="1"/>
      <c r="XL172" s="1"/>
      <c r="XM172" s="1"/>
      <c r="XN172" s="1"/>
      <c r="XO172" s="1"/>
      <c r="XP172" s="1"/>
      <c r="XQ172" s="1"/>
      <c r="XR172" s="1"/>
      <c r="XS172" s="1"/>
      <c r="XT172" s="1"/>
      <c r="XU172" s="1"/>
      <c r="XV172" s="1"/>
      <c r="XW172" s="1"/>
      <c r="XX172" s="1"/>
      <c r="XY172" s="1"/>
      <c r="XZ172" s="1"/>
      <c r="YA172" s="1"/>
      <c r="YB172" s="1"/>
      <c r="YC172" s="1"/>
      <c r="YD172" s="1"/>
      <c r="YE172" s="1"/>
      <c r="YF172" s="1"/>
      <c r="YG172" s="1"/>
      <c r="YH172" s="1"/>
      <c r="YI172" s="1"/>
      <c r="YJ172" s="1"/>
      <c r="YK172" s="1"/>
      <c r="YL172" s="1"/>
      <c r="YM172" s="1"/>
      <c r="YN172" s="1"/>
      <c r="YO172" s="1"/>
      <c r="YP172" s="1"/>
      <c r="YQ172" s="1"/>
      <c r="YR172" s="1"/>
      <c r="YS172" s="1"/>
      <c r="YT172" s="1"/>
      <c r="YU172" s="1"/>
      <c r="YV172" s="1"/>
      <c r="YW172" s="1"/>
      <c r="YX172" s="1"/>
      <c r="YY172" s="1"/>
      <c r="YZ172" s="1"/>
      <c r="ZA172" s="1"/>
      <c r="ZB172" s="1"/>
      <c r="ZC172" s="1"/>
      <c r="ZD172" s="1"/>
      <c r="ZE172" s="1"/>
      <c r="ZF172" s="1"/>
      <c r="ZG172" s="1"/>
      <c r="ZH172" s="1"/>
      <c r="ZI172" s="1"/>
      <c r="ZJ172" s="1"/>
      <c r="ZK172" s="1"/>
      <c r="ZL172" s="1"/>
      <c r="ZM172" s="1"/>
      <c r="ZN172" s="1"/>
      <c r="ZO172" s="1"/>
      <c r="ZP172" s="1"/>
      <c r="ZQ172" s="1"/>
      <c r="ZR172" s="1"/>
      <c r="ZS172" s="1"/>
      <c r="ZT172" s="1"/>
      <c r="ZU172" s="1"/>
      <c r="ZV172" s="1"/>
      <c r="ZW172" s="1"/>
      <c r="ZX172" s="1"/>
      <c r="ZY172" s="1"/>
      <c r="ZZ172" s="1"/>
      <c r="AAA172" s="1"/>
      <c r="AAB172" s="1"/>
      <c r="AAC172" s="1"/>
      <c r="AAD172" s="1"/>
      <c r="AAE172" s="1"/>
      <c r="AAF172" s="1"/>
      <c r="AAG172" s="1"/>
      <c r="AAH172" s="1"/>
      <c r="AAI172" s="1"/>
      <c r="AAJ172" s="1"/>
      <c r="AAK172" s="1"/>
      <c r="AAL172" s="1"/>
      <c r="AAM172" s="1"/>
      <c r="AAN172" s="1"/>
      <c r="AAO172" s="1"/>
      <c r="AAP172" s="1"/>
      <c r="AAQ172" s="1"/>
      <c r="AAR172" s="1"/>
      <c r="AAS172" s="1"/>
      <c r="AAT172" s="1"/>
      <c r="AAU172" s="1"/>
      <c r="AAV172" s="1"/>
      <c r="AAW172" s="1"/>
      <c r="AAX172" s="1"/>
      <c r="AAY172" s="1"/>
      <c r="AAZ172" s="1"/>
      <c r="ABA172" s="1"/>
      <c r="ABB172" s="1"/>
      <c r="ABC172" s="1"/>
      <c r="ABD172" s="1"/>
      <c r="ABE172" s="1"/>
      <c r="ABF172" s="1"/>
      <c r="ABG172" s="1"/>
      <c r="ABH172" s="1"/>
      <c r="ABI172" s="1"/>
      <c r="ABJ172" s="1"/>
      <c r="ABK172" s="1"/>
      <c r="ABL172" s="1"/>
      <c r="ABM172" s="1"/>
      <c r="ABN172" s="1"/>
      <c r="ABO172" s="1"/>
      <c r="ABP172" s="1"/>
      <c r="ABQ172" s="1"/>
      <c r="ABR172" s="1"/>
      <c r="ABS172" s="1"/>
      <c r="ABT172" s="1"/>
      <c r="ABU172" s="1"/>
      <c r="ABV172" s="1"/>
      <c r="ABW172" s="1"/>
      <c r="ABX172" s="1"/>
      <c r="ABY172" s="1"/>
      <c r="ABZ172" s="1"/>
      <c r="ACA172" s="1"/>
      <c r="ACB172" s="1"/>
      <c r="ACC172" s="1"/>
      <c r="ACD172" s="1"/>
      <c r="ACE172" s="1"/>
      <c r="ACF172" s="1"/>
      <c r="ACG172" s="1"/>
      <c r="ACH172" s="1"/>
      <c r="ACI172" s="1"/>
      <c r="ACJ172" s="1"/>
      <c r="ACK172" s="1"/>
      <c r="ACL172" s="1"/>
      <c r="ACM172" s="1"/>
      <c r="ACN172" s="1"/>
      <c r="ACO172" s="1"/>
      <c r="ACP172" s="1"/>
      <c r="ACQ172" s="1"/>
      <c r="ACR172" s="1"/>
      <c r="ACS172" s="1"/>
      <c r="ACT172" s="1"/>
      <c r="ACU172" s="1"/>
      <c r="ACV172" s="1"/>
      <c r="ACW172" s="1"/>
      <c r="ACX172" s="1"/>
      <c r="ACY172" s="1"/>
      <c r="ACZ172" s="1"/>
      <c r="ADA172" s="1"/>
    </row>
    <row r="173" spans="1:781" s="81" customFormat="1" ht="38.4" customHeight="1" x14ac:dyDescent="0.3">
      <c r="A173" s="38">
        <v>3</v>
      </c>
      <c r="B173" s="41" t="s">
        <v>540</v>
      </c>
      <c r="C173" s="24" t="s">
        <v>77</v>
      </c>
      <c r="D173" s="25" t="s">
        <v>541</v>
      </c>
      <c r="E173" s="25"/>
      <c r="F173" s="25">
        <v>17</v>
      </c>
      <c r="G173" s="79">
        <v>30000</v>
      </c>
      <c r="H173" s="25">
        <v>1</v>
      </c>
      <c r="I173" s="25" t="s">
        <v>73</v>
      </c>
      <c r="J173" s="25" t="s">
        <v>53</v>
      </c>
      <c r="K173" s="95">
        <v>191</v>
      </c>
      <c r="L173" s="28">
        <v>1986</v>
      </c>
      <c r="M173" s="29">
        <v>31548</v>
      </c>
      <c r="N173" s="30">
        <v>100</v>
      </c>
      <c r="O173" s="31"/>
      <c r="P173" s="31"/>
      <c r="Q173" s="32" t="s">
        <v>429</v>
      </c>
      <c r="R173" s="33" t="s">
        <v>542</v>
      </c>
      <c r="S173" s="34"/>
      <c r="T173" s="35" t="str">
        <f t="shared" si="15"/>
        <v>Tin</v>
      </c>
      <c r="U173" s="34"/>
      <c r="V173" s="34"/>
      <c r="W173" s="34"/>
      <c r="X173" s="34"/>
      <c r="Y173" s="34"/>
      <c r="Z173" s="34"/>
      <c r="AA173" s="34"/>
      <c r="AB173" s="1"/>
      <c r="AC173" s="36">
        <f t="shared" si="20"/>
        <v>5.2724457241256046E-5</v>
      </c>
      <c r="AD173" s="36">
        <f t="shared" si="17"/>
        <v>0</v>
      </c>
      <c r="AE173" s="36">
        <f t="shared" si="18"/>
        <v>0</v>
      </c>
      <c r="AF173" s="36">
        <f t="shared" si="19"/>
        <v>5.2724457241256046E-5</v>
      </c>
      <c r="AG173" s="37"/>
      <c r="AH173" s="37">
        <f>IF(A173=1,AF173,0)</f>
        <v>0</v>
      </c>
      <c r="AI173" s="37">
        <f>IF(A173=2,AF173,0)</f>
        <v>0</v>
      </c>
      <c r="AJ173" s="37">
        <f>IF(A173=3,AF173,0)</f>
        <v>5.2724457241256046E-5</v>
      </c>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c r="LE173" s="1"/>
      <c r="LF173" s="1"/>
      <c r="LG173" s="1"/>
      <c r="LH173" s="1"/>
      <c r="LI173" s="1"/>
      <c r="LJ173" s="1"/>
      <c r="LK173" s="1"/>
      <c r="LL173" s="1"/>
      <c r="LM173" s="1"/>
      <c r="LN173" s="1"/>
      <c r="LO173" s="1"/>
      <c r="LP173" s="1"/>
      <c r="LQ173" s="1"/>
      <c r="LR173" s="1"/>
      <c r="LS173" s="1"/>
      <c r="LT173" s="1"/>
      <c r="LU173" s="1"/>
      <c r="LV173" s="1"/>
      <c r="LW173" s="1"/>
      <c r="LX173" s="1"/>
      <c r="LY173" s="1"/>
      <c r="LZ173" s="1"/>
      <c r="MA173" s="1"/>
      <c r="MB173" s="1"/>
      <c r="MC173" s="1"/>
      <c r="MD173" s="1"/>
      <c r="ME173" s="1"/>
      <c r="MF173" s="1"/>
      <c r="MG173" s="1"/>
      <c r="MH173" s="1"/>
      <c r="MI173" s="1"/>
      <c r="MJ173" s="1"/>
      <c r="MK173" s="1"/>
      <c r="ML173" s="1"/>
      <c r="MM173" s="1"/>
      <c r="MN173" s="1"/>
      <c r="MO173" s="1"/>
      <c r="MP173" s="1"/>
      <c r="MQ173" s="1"/>
      <c r="MR173" s="1"/>
      <c r="MS173" s="1"/>
      <c r="MT173" s="1"/>
      <c r="MU173" s="1"/>
      <c r="MV173" s="1"/>
      <c r="MW173" s="1"/>
      <c r="MX173" s="1"/>
      <c r="MY173" s="1"/>
      <c r="MZ173" s="1"/>
      <c r="NA173" s="1"/>
      <c r="NB173" s="1"/>
      <c r="NC173" s="1"/>
      <c r="ND173" s="1"/>
      <c r="NE173" s="1"/>
      <c r="NF173" s="1"/>
      <c r="NG173" s="1"/>
      <c r="NH173" s="1"/>
      <c r="NI173" s="1"/>
      <c r="NJ173" s="1"/>
      <c r="NK173" s="1"/>
      <c r="NL173" s="1"/>
      <c r="NM173" s="1"/>
      <c r="NN173" s="1"/>
      <c r="NO173" s="1"/>
      <c r="NP173" s="1"/>
      <c r="NQ173" s="1"/>
      <c r="NR173" s="1"/>
      <c r="NS173" s="1"/>
      <c r="NT173" s="1"/>
      <c r="NU173" s="1"/>
      <c r="NV173" s="1"/>
      <c r="NW173" s="1"/>
      <c r="NX173" s="1"/>
      <c r="NY173" s="1"/>
      <c r="NZ173" s="1"/>
      <c r="OA173" s="1"/>
      <c r="OB173" s="1"/>
      <c r="OC173" s="1"/>
      <c r="OD173" s="1"/>
      <c r="OE173" s="1"/>
      <c r="OF173" s="1"/>
      <c r="OG173" s="1"/>
      <c r="OH173" s="1"/>
      <c r="OI173" s="1"/>
      <c r="OJ173" s="1"/>
      <c r="OK173" s="1"/>
      <c r="OL173" s="1"/>
      <c r="OM173" s="1"/>
      <c r="ON173" s="1"/>
      <c r="OO173" s="1"/>
      <c r="OP173" s="1"/>
      <c r="OQ173" s="1"/>
      <c r="OR173" s="1"/>
      <c r="OS173" s="1"/>
      <c r="OT173" s="1"/>
      <c r="OU173" s="1"/>
      <c r="OV173" s="1"/>
      <c r="OW173" s="1"/>
      <c r="OX173" s="1"/>
      <c r="OY173" s="1"/>
      <c r="OZ173" s="1"/>
      <c r="PA173" s="1"/>
      <c r="PB173" s="1"/>
      <c r="PC173" s="1"/>
      <c r="PD173" s="1"/>
      <c r="PE173" s="1"/>
      <c r="PF173" s="1"/>
      <c r="PG173" s="1"/>
      <c r="PH173" s="1"/>
      <c r="PI173" s="1"/>
      <c r="PJ173" s="1"/>
      <c r="PK173" s="1"/>
      <c r="PL173" s="1"/>
      <c r="PM173" s="1"/>
      <c r="PN173" s="1"/>
      <c r="PO173" s="1"/>
      <c r="PP173" s="1"/>
      <c r="PQ173" s="1"/>
      <c r="PR173" s="1"/>
      <c r="PS173" s="1"/>
      <c r="PT173" s="1"/>
      <c r="PU173" s="1"/>
      <c r="PV173" s="1"/>
      <c r="PW173" s="1"/>
      <c r="PX173" s="1"/>
      <c r="PY173" s="1"/>
      <c r="PZ173" s="1"/>
      <c r="QA173" s="1"/>
      <c r="QB173" s="1"/>
      <c r="QC173" s="1"/>
      <c r="QD173" s="1"/>
      <c r="QE173" s="1"/>
      <c r="QF173" s="1"/>
      <c r="QG173" s="1"/>
      <c r="QH173" s="1"/>
      <c r="QI173" s="1"/>
      <c r="QJ173" s="1"/>
      <c r="QK173" s="1"/>
      <c r="QL173" s="1"/>
      <c r="QM173" s="1"/>
      <c r="QN173" s="1"/>
      <c r="QO173" s="1"/>
      <c r="QP173" s="1"/>
      <c r="QQ173" s="1"/>
      <c r="QR173" s="1"/>
      <c r="QS173" s="1"/>
      <c r="QT173" s="1"/>
      <c r="QU173" s="1"/>
      <c r="QV173" s="1"/>
      <c r="QW173" s="1"/>
      <c r="QX173" s="1"/>
      <c r="QY173" s="1"/>
      <c r="QZ173" s="1"/>
      <c r="RA173" s="1"/>
      <c r="RB173" s="1"/>
      <c r="RC173" s="1"/>
      <c r="RD173" s="1"/>
      <c r="RE173" s="1"/>
      <c r="RF173" s="1"/>
      <c r="RG173" s="1"/>
      <c r="RH173" s="1"/>
      <c r="RI173" s="1"/>
      <c r="RJ173" s="1"/>
      <c r="RK173" s="1"/>
      <c r="RL173" s="1"/>
      <c r="RM173" s="1"/>
      <c r="RN173" s="1"/>
      <c r="RO173" s="1"/>
      <c r="RP173" s="1"/>
      <c r="RQ173" s="1"/>
      <c r="RR173" s="1"/>
      <c r="RS173" s="1"/>
      <c r="RT173" s="1"/>
      <c r="RU173" s="1"/>
      <c r="RV173" s="1"/>
      <c r="RW173" s="1"/>
      <c r="RX173" s="1"/>
      <c r="RY173" s="1"/>
      <c r="RZ173" s="1"/>
      <c r="SA173" s="1"/>
      <c r="SB173" s="1"/>
      <c r="SC173" s="1"/>
      <c r="SD173" s="1"/>
      <c r="SE173" s="1"/>
      <c r="SF173" s="1"/>
      <c r="SG173" s="1"/>
      <c r="SH173" s="1"/>
      <c r="SI173" s="1"/>
      <c r="SJ173" s="1"/>
      <c r="SK173" s="1"/>
      <c r="SL173" s="1"/>
      <c r="SM173" s="1"/>
      <c r="SN173" s="1"/>
      <c r="SO173" s="1"/>
      <c r="SP173" s="1"/>
      <c r="SQ173" s="1"/>
      <c r="SR173" s="1"/>
      <c r="SS173" s="1"/>
      <c r="ST173" s="1"/>
      <c r="SU173" s="1"/>
      <c r="SV173" s="1"/>
      <c r="SW173" s="1"/>
      <c r="SX173" s="1"/>
      <c r="SY173" s="1"/>
      <c r="SZ173" s="1"/>
      <c r="TA173" s="1"/>
      <c r="TB173" s="1"/>
      <c r="TC173" s="1"/>
      <c r="TD173" s="1"/>
      <c r="TE173" s="1"/>
      <c r="TF173" s="1"/>
      <c r="TG173" s="1"/>
      <c r="TH173" s="1"/>
      <c r="TI173" s="1"/>
      <c r="TJ173" s="1"/>
      <c r="TK173" s="1"/>
      <c r="TL173" s="1"/>
      <c r="TM173" s="1"/>
      <c r="TN173" s="1"/>
      <c r="TO173" s="1"/>
      <c r="TP173" s="1"/>
      <c r="TQ173" s="1"/>
      <c r="TR173" s="1"/>
      <c r="TS173" s="1"/>
      <c r="TT173" s="1"/>
      <c r="TU173" s="1"/>
      <c r="TV173" s="1"/>
      <c r="TW173" s="1"/>
      <c r="TX173" s="1"/>
      <c r="TY173" s="1"/>
      <c r="TZ173" s="1"/>
      <c r="UA173" s="1"/>
      <c r="UB173" s="1"/>
      <c r="UC173" s="1"/>
      <c r="UD173" s="1"/>
      <c r="UE173" s="1"/>
      <c r="UF173" s="1"/>
      <c r="UG173" s="1"/>
      <c r="UH173" s="1"/>
      <c r="UI173" s="1"/>
      <c r="UJ173" s="1"/>
      <c r="UK173" s="1"/>
      <c r="UL173" s="1"/>
      <c r="UM173" s="1"/>
      <c r="UN173" s="1"/>
      <c r="UO173" s="1"/>
      <c r="UP173" s="1"/>
      <c r="UQ173" s="1"/>
      <c r="UR173" s="1"/>
      <c r="US173" s="1"/>
      <c r="UT173" s="1"/>
      <c r="UU173" s="1"/>
      <c r="UV173" s="1"/>
      <c r="UW173" s="1"/>
      <c r="UX173" s="1"/>
      <c r="UY173" s="1"/>
      <c r="UZ173" s="1"/>
      <c r="VA173" s="1"/>
      <c r="VB173" s="1"/>
      <c r="VC173" s="1"/>
      <c r="VD173" s="1"/>
      <c r="VE173" s="1"/>
      <c r="VF173" s="1"/>
      <c r="VG173" s="1"/>
      <c r="VH173" s="1"/>
      <c r="VI173" s="1"/>
      <c r="VJ173" s="1"/>
      <c r="VK173" s="1"/>
      <c r="VL173" s="1"/>
      <c r="VM173" s="1"/>
      <c r="VN173" s="1"/>
      <c r="VO173" s="1"/>
      <c r="VP173" s="1"/>
      <c r="VQ173" s="1"/>
      <c r="VR173" s="1"/>
      <c r="VS173" s="1"/>
      <c r="VT173" s="1"/>
      <c r="VU173" s="1"/>
      <c r="VV173" s="1"/>
      <c r="VW173" s="1"/>
      <c r="VX173" s="1"/>
      <c r="VY173" s="1"/>
      <c r="VZ173" s="1"/>
      <c r="WA173" s="1"/>
      <c r="WB173" s="1"/>
      <c r="WC173" s="1"/>
      <c r="WD173" s="1"/>
      <c r="WE173" s="1"/>
      <c r="WF173" s="1"/>
      <c r="WG173" s="1"/>
      <c r="WH173" s="1"/>
      <c r="WI173" s="1"/>
      <c r="WJ173" s="1"/>
      <c r="WK173" s="1"/>
      <c r="WL173" s="1"/>
      <c r="WM173" s="1"/>
      <c r="WN173" s="1"/>
      <c r="WO173" s="1"/>
      <c r="WP173" s="1"/>
      <c r="WQ173" s="1"/>
      <c r="WR173" s="1"/>
      <c r="WS173" s="1"/>
      <c r="WT173" s="1"/>
      <c r="WU173" s="1"/>
      <c r="WV173" s="1"/>
      <c r="WW173" s="1"/>
      <c r="WX173" s="1"/>
      <c r="WY173" s="1"/>
      <c r="WZ173" s="1"/>
      <c r="XA173" s="1"/>
      <c r="XB173" s="1"/>
      <c r="XC173" s="1"/>
      <c r="XD173" s="1"/>
      <c r="XE173" s="1"/>
      <c r="XF173" s="1"/>
      <c r="XG173" s="1"/>
      <c r="XH173" s="1"/>
      <c r="XI173" s="1"/>
      <c r="XJ173" s="1"/>
      <c r="XK173" s="1"/>
      <c r="XL173" s="1"/>
      <c r="XM173" s="1"/>
      <c r="XN173" s="1"/>
      <c r="XO173" s="1"/>
      <c r="XP173" s="1"/>
      <c r="XQ173" s="1"/>
      <c r="XR173" s="1"/>
      <c r="XS173" s="1"/>
      <c r="XT173" s="1"/>
      <c r="XU173" s="1"/>
      <c r="XV173" s="1"/>
      <c r="XW173" s="1"/>
      <c r="XX173" s="1"/>
      <c r="XY173" s="1"/>
      <c r="XZ173" s="1"/>
      <c r="YA173" s="1"/>
      <c r="YB173" s="1"/>
      <c r="YC173" s="1"/>
      <c r="YD173" s="1"/>
      <c r="YE173" s="1"/>
      <c r="YF173" s="1"/>
      <c r="YG173" s="1"/>
      <c r="YH173" s="1"/>
      <c r="YI173" s="1"/>
      <c r="YJ173" s="1"/>
      <c r="YK173" s="1"/>
      <c r="YL173" s="1"/>
      <c r="YM173" s="1"/>
      <c r="YN173" s="1"/>
      <c r="YO173" s="1"/>
      <c r="YP173" s="1"/>
      <c r="YQ173" s="1"/>
      <c r="YR173" s="1"/>
      <c r="YS173" s="1"/>
      <c r="YT173" s="1"/>
      <c r="YU173" s="1"/>
      <c r="YV173" s="1"/>
      <c r="YW173" s="1"/>
      <c r="YX173" s="1"/>
      <c r="YY173" s="1"/>
      <c r="YZ173" s="1"/>
      <c r="ZA173" s="1"/>
      <c r="ZB173" s="1"/>
      <c r="ZC173" s="1"/>
      <c r="ZD173" s="1"/>
      <c r="ZE173" s="1"/>
      <c r="ZF173" s="1"/>
      <c r="ZG173" s="1"/>
      <c r="ZH173" s="1"/>
      <c r="ZI173" s="1"/>
      <c r="ZJ173" s="1"/>
      <c r="ZK173" s="1"/>
      <c r="ZL173" s="1"/>
      <c r="ZM173" s="1"/>
      <c r="ZN173" s="1"/>
      <c r="ZO173" s="1"/>
      <c r="ZP173" s="1"/>
      <c r="ZQ173" s="1"/>
      <c r="ZR173" s="1"/>
      <c r="ZS173" s="1"/>
      <c r="ZT173" s="1"/>
      <c r="ZU173" s="1"/>
      <c r="ZV173" s="1"/>
      <c r="ZW173" s="1"/>
      <c r="ZX173" s="1"/>
      <c r="ZY173" s="1"/>
      <c r="ZZ173" s="1"/>
      <c r="AAA173" s="1"/>
      <c r="AAB173" s="1"/>
      <c r="AAC173" s="1"/>
      <c r="AAD173" s="1"/>
      <c r="AAE173" s="1"/>
      <c r="AAF173" s="1"/>
      <c r="AAG173" s="1"/>
      <c r="AAH173" s="1"/>
      <c r="AAI173" s="1"/>
      <c r="AAJ173" s="1"/>
      <c r="AAK173" s="1"/>
      <c r="AAL173" s="1"/>
      <c r="AAM173" s="1"/>
      <c r="AAN173" s="1"/>
      <c r="AAO173" s="1"/>
      <c r="AAP173" s="1"/>
      <c r="AAQ173" s="1"/>
      <c r="AAR173" s="1"/>
      <c r="AAS173" s="1"/>
      <c r="AAT173" s="1"/>
      <c r="AAU173" s="1"/>
      <c r="AAV173" s="1"/>
      <c r="AAW173" s="1"/>
      <c r="AAX173" s="1"/>
      <c r="AAY173" s="1"/>
      <c r="AAZ173" s="1"/>
      <c r="ABA173" s="1"/>
      <c r="ABB173" s="1"/>
      <c r="ABC173" s="1"/>
      <c r="ABD173" s="1"/>
      <c r="ABE173" s="1"/>
      <c r="ABF173" s="1"/>
      <c r="ABG173" s="1"/>
      <c r="ABH173" s="1"/>
      <c r="ABI173" s="1"/>
      <c r="ABJ173" s="1"/>
      <c r="ABK173" s="1"/>
      <c r="ABL173" s="1"/>
      <c r="ABM173" s="1"/>
      <c r="ABN173" s="1"/>
      <c r="ABO173" s="1"/>
      <c r="ABP173" s="1"/>
      <c r="ABQ173" s="1"/>
      <c r="ABR173" s="1"/>
      <c r="ABS173" s="1"/>
      <c r="ABT173" s="1"/>
      <c r="ABU173" s="1"/>
      <c r="ABV173" s="1"/>
      <c r="ABW173" s="1"/>
      <c r="ABX173" s="1"/>
      <c r="ABY173" s="1"/>
      <c r="ABZ173" s="1"/>
      <c r="ACA173" s="1"/>
      <c r="ACB173" s="1"/>
      <c r="ACC173" s="1"/>
      <c r="ACD173" s="1"/>
      <c r="ACE173" s="1"/>
      <c r="ACF173" s="1"/>
      <c r="ACG173" s="1"/>
      <c r="ACH173" s="1"/>
      <c r="ACI173" s="1"/>
      <c r="ACJ173" s="1"/>
      <c r="ACK173" s="1"/>
      <c r="ACL173" s="1"/>
      <c r="ACM173" s="1"/>
      <c r="ACN173" s="1"/>
      <c r="ACO173" s="1"/>
      <c r="ACP173" s="1"/>
      <c r="ACQ173" s="1"/>
      <c r="ACR173" s="1"/>
      <c r="ACS173" s="1"/>
      <c r="ACT173" s="1"/>
      <c r="ACU173" s="1"/>
      <c r="ACV173" s="1"/>
      <c r="ACW173" s="1"/>
      <c r="ACX173" s="1"/>
      <c r="ACY173" s="1"/>
      <c r="ACZ173" s="1"/>
      <c r="ADA173" s="1"/>
    </row>
    <row r="174" spans="1:781" s="81" customFormat="1" ht="15.6" x14ac:dyDescent="0.3">
      <c r="A174" s="38">
        <v>3</v>
      </c>
      <c r="B174" s="41" t="s">
        <v>543</v>
      </c>
      <c r="C174" s="24" t="s">
        <v>77</v>
      </c>
      <c r="D174" s="25" t="s">
        <v>272</v>
      </c>
      <c r="E174" s="25" t="s">
        <v>202</v>
      </c>
      <c r="F174" s="25">
        <v>7.5</v>
      </c>
      <c r="G174" s="79">
        <v>200000</v>
      </c>
      <c r="H174" s="25">
        <v>1</v>
      </c>
      <c r="I174" s="25" t="s">
        <v>73</v>
      </c>
      <c r="J174" s="25" t="s">
        <v>53</v>
      </c>
      <c r="K174" s="95">
        <v>190</v>
      </c>
      <c r="L174" s="28">
        <v>1986</v>
      </c>
      <c r="M174" s="29">
        <v>31548</v>
      </c>
      <c r="N174" s="30"/>
      <c r="O174" s="31"/>
      <c r="P174" s="31"/>
      <c r="Q174" s="32" t="s">
        <v>429</v>
      </c>
      <c r="R174" s="33"/>
      <c r="S174" s="34"/>
      <c r="T174" s="35" t="str">
        <f t="shared" si="15"/>
        <v>Tin</v>
      </c>
      <c r="U174" s="34"/>
      <c r="V174" s="34"/>
      <c r="W174" s="34"/>
      <c r="X174" s="34"/>
      <c r="Y174" s="34"/>
      <c r="Z174" s="34"/>
      <c r="AA174" s="34"/>
      <c r="AB174" s="1"/>
      <c r="AC174" s="36">
        <f t="shared" si="20"/>
        <v>0</v>
      </c>
      <c r="AD174" s="36">
        <f t="shared" si="17"/>
        <v>0</v>
      </c>
      <c r="AE174" s="36">
        <f t="shared" si="18"/>
        <v>0</v>
      </c>
      <c r="AF174" s="36">
        <f t="shared" si="19"/>
        <v>0</v>
      </c>
      <c r="AG174" s="37"/>
      <c r="AH174" s="37">
        <f>IF(A174=1,AF174,0)</f>
        <v>0</v>
      </c>
      <c r="AI174" s="37">
        <f>IF(A174=2,AF174,0)</f>
        <v>0</v>
      </c>
      <c r="AJ174" s="37">
        <f>IF(A174=3,AF174,0)</f>
        <v>0</v>
      </c>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row>
    <row r="175" spans="1:781" s="81" customFormat="1" ht="15.6" x14ac:dyDescent="0.3">
      <c r="A175" s="409">
        <v>2</v>
      </c>
      <c r="B175" s="41" t="s">
        <v>544</v>
      </c>
      <c r="C175" s="24" t="s">
        <v>80</v>
      </c>
      <c r="D175" s="25" t="s">
        <v>545</v>
      </c>
      <c r="E175" s="25" t="s">
        <v>546</v>
      </c>
      <c r="F175" s="25">
        <v>30</v>
      </c>
      <c r="G175" s="79"/>
      <c r="H175" s="25">
        <v>1</v>
      </c>
      <c r="I175" s="25" t="s">
        <v>47</v>
      </c>
      <c r="J175" s="25" t="s">
        <v>48</v>
      </c>
      <c r="K175" s="95">
        <v>189</v>
      </c>
      <c r="L175" s="28">
        <v>1986</v>
      </c>
      <c r="M175" s="88">
        <v>31533</v>
      </c>
      <c r="N175" s="30">
        <v>100000</v>
      </c>
      <c r="O175" s="31">
        <v>12</v>
      </c>
      <c r="P175" s="31">
        <v>7</v>
      </c>
      <c r="Q175" s="32" t="s">
        <v>369</v>
      </c>
      <c r="R175" s="33" t="s">
        <v>547</v>
      </c>
      <c r="S175" s="34" t="s">
        <v>270</v>
      </c>
      <c r="T175" s="35" t="str">
        <f t="shared" si="15"/>
        <v>Fe</v>
      </c>
      <c r="U175" s="34"/>
      <c r="V175" s="34"/>
      <c r="W175" s="34"/>
      <c r="X175" s="34"/>
      <c r="Y175" s="34"/>
      <c r="Z175" s="34"/>
      <c r="AA175" s="34"/>
      <c r="AB175" s="1"/>
      <c r="AC175" s="36">
        <f t="shared" si="20"/>
        <v>5.2724457241256045E-2</v>
      </c>
      <c r="AD175" s="36">
        <f t="shared" si="17"/>
        <v>0.30769230769230771</v>
      </c>
      <c r="AE175" s="36">
        <f t="shared" si="18"/>
        <v>0.5</v>
      </c>
      <c r="AF175" s="36">
        <f t="shared" si="19"/>
        <v>0.86041676493356378</v>
      </c>
      <c r="AG175" s="37"/>
      <c r="AH175" s="37">
        <f>IF(A175=1,AF175,0)</f>
        <v>0</v>
      </c>
      <c r="AI175" s="37">
        <f>IF(A175=2,AF175,0)</f>
        <v>0.86041676493356378</v>
      </c>
      <c r="AJ175" s="37">
        <f>IF(A175=3,AF175,0)</f>
        <v>0</v>
      </c>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c r="LE175" s="1"/>
      <c r="LF175" s="1"/>
      <c r="LG175" s="1"/>
      <c r="LH175" s="1"/>
      <c r="LI175" s="1"/>
      <c r="LJ175" s="1"/>
      <c r="LK175" s="1"/>
      <c r="LL175" s="1"/>
      <c r="LM175" s="1"/>
      <c r="LN175" s="1"/>
      <c r="LO175" s="1"/>
      <c r="LP175" s="1"/>
      <c r="LQ175" s="1"/>
      <c r="LR175" s="1"/>
      <c r="LS175" s="1"/>
      <c r="LT175" s="1"/>
      <c r="LU175" s="1"/>
      <c r="LV175" s="1"/>
      <c r="LW175" s="1"/>
      <c r="LX175" s="1"/>
      <c r="LY175" s="1"/>
      <c r="LZ175" s="1"/>
      <c r="MA175" s="1"/>
      <c r="MB175" s="1"/>
      <c r="MC175" s="1"/>
      <c r="MD175" s="1"/>
      <c r="ME175" s="1"/>
      <c r="MF175" s="1"/>
      <c r="MG175" s="1"/>
      <c r="MH175" s="1"/>
      <c r="MI175" s="1"/>
      <c r="MJ175" s="1"/>
      <c r="MK175" s="1"/>
      <c r="ML175" s="1"/>
      <c r="MM175" s="1"/>
      <c r="MN175" s="1"/>
      <c r="MO175" s="1"/>
      <c r="MP175" s="1"/>
      <c r="MQ175" s="1"/>
      <c r="MR175" s="1"/>
      <c r="MS175" s="1"/>
      <c r="MT175" s="1"/>
      <c r="MU175" s="1"/>
      <c r="MV175" s="1"/>
      <c r="MW175" s="1"/>
      <c r="MX175" s="1"/>
      <c r="MY175" s="1"/>
      <c r="MZ175" s="1"/>
      <c r="NA175" s="1"/>
      <c r="NB175" s="1"/>
      <c r="NC175" s="1"/>
      <c r="ND175" s="1"/>
      <c r="NE175" s="1"/>
      <c r="NF175" s="1"/>
      <c r="NG175" s="1"/>
      <c r="NH175" s="1"/>
      <c r="NI175" s="1"/>
      <c r="NJ175" s="1"/>
      <c r="NK175" s="1"/>
      <c r="NL175" s="1"/>
      <c r="NM175" s="1"/>
      <c r="NN175" s="1"/>
      <c r="NO175" s="1"/>
      <c r="NP175" s="1"/>
      <c r="NQ175" s="1"/>
      <c r="NR175" s="1"/>
      <c r="NS175" s="1"/>
      <c r="NT175" s="1"/>
      <c r="NU175" s="1"/>
      <c r="NV175" s="1"/>
      <c r="NW175" s="1"/>
      <c r="NX175" s="1"/>
      <c r="NY175" s="1"/>
      <c r="NZ175" s="1"/>
      <c r="OA175" s="1"/>
      <c r="OB175" s="1"/>
      <c r="OC175" s="1"/>
      <c r="OD175" s="1"/>
      <c r="OE175" s="1"/>
      <c r="OF175" s="1"/>
      <c r="OG175" s="1"/>
      <c r="OH175" s="1"/>
      <c r="OI175" s="1"/>
      <c r="OJ175" s="1"/>
      <c r="OK175" s="1"/>
      <c r="OL175" s="1"/>
      <c r="OM175" s="1"/>
      <c r="ON175" s="1"/>
      <c r="OO175" s="1"/>
      <c r="OP175" s="1"/>
      <c r="OQ175" s="1"/>
      <c r="OR175" s="1"/>
      <c r="OS175" s="1"/>
      <c r="OT175" s="1"/>
      <c r="OU175" s="1"/>
      <c r="OV175" s="1"/>
      <c r="OW175" s="1"/>
      <c r="OX175" s="1"/>
      <c r="OY175" s="1"/>
      <c r="OZ175" s="1"/>
      <c r="PA175" s="1"/>
      <c r="PB175" s="1"/>
      <c r="PC175" s="1"/>
      <c r="PD175" s="1"/>
      <c r="PE175" s="1"/>
      <c r="PF175" s="1"/>
      <c r="PG175" s="1"/>
      <c r="PH175" s="1"/>
      <c r="PI175" s="1"/>
      <c r="PJ175" s="1"/>
      <c r="PK175" s="1"/>
      <c r="PL175" s="1"/>
      <c r="PM175" s="1"/>
      <c r="PN175" s="1"/>
      <c r="PO175" s="1"/>
      <c r="PP175" s="1"/>
      <c r="PQ175" s="1"/>
      <c r="PR175" s="1"/>
      <c r="PS175" s="1"/>
      <c r="PT175" s="1"/>
      <c r="PU175" s="1"/>
      <c r="PV175" s="1"/>
      <c r="PW175" s="1"/>
      <c r="PX175" s="1"/>
      <c r="PY175" s="1"/>
      <c r="PZ175" s="1"/>
      <c r="QA175" s="1"/>
      <c r="QB175" s="1"/>
      <c r="QC175" s="1"/>
      <c r="QD175" s="1"/>
      <c r="QE175" s="1"/>
      <c r="QF175" s="1"/>
      <c r="QG175" s="1"/>
      <c r="QH175" s="1"/>
      <c r="QI175" s="1"/>
      <c r="QJ175" s="1"/>
      <c r="QK175" s="1"/>
      <c r="QL175" s="1"/>
      <c r="QM175" s="1"/>
      <c r="QN175" s="1"/>
      <c r="QO175" s="1"/>
      <c r="QP175" s="1"/>
      <c r="QQ175" s="1"/>
      <c r="QR175" s="1"/>
      <c r="QS175" s="1"/>
      <c r="QT175" s="1"/>
      <c r="QU175" s="1"/>
      <c r="QV175" s="1"/>
      <c r="QW175" s="1"/>
      <c r="QX175" s="1"/>
      <c r="QY175" s="1"/>
      <c r="QZ175" s="1"/>
      <c r="RA175" s="1"/>
      <c r="RB175" s="1"/>
      <c r="RC175" s="1"/>
      <c r="RD175" s="1"/>
      <c r="RE175" s="1"/>
      <c r="RF175" s="1"/>
      <c r="RG175" s="1"/>
      <c r="RH175" s="1"/>
      <c r="RI175" s="1"/>
      <c r="RJ175" s="1"/>
      <c r="RK175" s="1"/>
      <c r="RL175" s="1"/>
      <c r="RM175" s="1"/>
      <c r="RN175" s="1"/>
      <c r="RO175" s="1"/>
      <c r="RP175" s="1"/>
      <c r="RQ175" s="1"/>
      <c r="RR175" s="1"/>
      <c r="RS175" s="1"/>
      <c r="RT175" s="1"/>
      <c r="RU175" s="1"/>
      <c r="RV175" s="1"/>
      <c r="RW175" s="1"/>
      <c r="RX175" s="1"/>
      <c r="RY175" s="1"/>
      <c r="RZ175" s="1"/>
      <c r="SA175" s="1"/>
      <c r="SB175" s="1"/>
      <c r="SC175" s="1"/>
      <c r="SD175" s="1"/>
      <c r="SE175" s="1"/>
      <c r="SF175" s="1"/>
      <c r="SG175" s="1"/>
      <c r="SH175" s="1"/>
      <c r="SI175" s="1"/>
      <c r="SJ175" s="1"/>
      <c r="SK175" s="1"/>
      <c r="SL175" s="1"/>
      <c r="SM175" s="1"/>
      <c r="SN175" s="1"/>
      <c r="SO175" s="1"/>
      <c r="SP175" s="1"/>
      <c r="SQ175" s="1"/>
      <c r="SR175" s="1"/>
      <c r="SS175" s="1"/>
      <c r="ST175" s="1"/>
      <c r="SU175" s="1"/>
      <c r="SV175" s="1"/>
      <c r="SW175" s="1"/>
      <c r="SX175" s="1"/>
      <c r="SY175" s="1"/>
      <c r="SZ175" s="1"/>
      <c r="TA175" s="1"/>
      <c r="TB175" s="1"/>
      <c r="TC175" s="1"/>
      <c r="TD175" s="1"/>
      <c r="TE175" s="1"/>
      <c r="TF175" s="1"/>
      <c r="TG175" s="1"/>
      <c r="TH175" s="1"/>
      <c r="TI175" s="1"/>
      <c r="TJ175" s="1"/>
      <c r="TK175" s="1"/>
      <c r="TL175" s="1"/>
      <c r="TM175" s="1"/>
      <c r="TN175" s="1"/>
      <c r="TO175" s="1"/>
      <c r="TP175" s="1"/>
      <c r="TQ175" s="1"/>
      <c r="TR175" s="1"/>
      <c r="TS175" s="1"/>
      <c r="TT175" s="1"/>
      <c r="TU175" s="1"/>
      <c r="TV175" s="1"/>
      <c r="TW175" s="1"/>
      <c r="TX175" s="1"/>
      <c r="TY175" s="1"/>
      <c r="TZ175" s="1"/>
      <c r="UA175" s="1"/>
      <c r="UB175" s="1"/>
      <c r="UC175" s="1"/>
      <c r="UD175" s="1"/>
      <c r="UE175" s="1"/>
      <c r="UF175" s="1"/>
      <c r="UG175" s="1"/>
      <c r="UH175" s="1"/>
      <c r="UI175" s="1"/>
      <c r="UJ175" s="1"/>
      <c r="UK175" s="1"/>
      <c r="UL175" s="1"/>
      <c r="UM175" s="1"/>
      <c r="UN175" s="1"/>
      <c r="UO175" s="1"/>
      <c r="UP175" s="1"/>
      <c r="UQ175" s="1"/>
      <c r="UR175" s="1"/>
      <c r="US175" s="1"/>
      <c r="UT175" s="1"/>
      <c r="UU175" s="1"/>
      <c r="UV175" s="1"/>
      <c r="UW175" s="1"/>
      <c r="UX175" s="1"/>
      <c r="UY175" s="1"/>
      <c r="UZ175" s="1"/>
      <c r="VA175" s="1"/>
      <c r="VB175" s="1"/>
      <c r="VC175" s="1"/>
      <c r="VD175" s="1"/>
      <c r="VE175" s="1"/>
      <c r="VF175" s="1"/>
      <c r="VG175" s="1"/>
      <c r="VH175" s="1"/>
      <c r="VI175" s="1"/>
      <c r="VJ175" s="1"/>
      <c r="VK175" s="1"/>
      <c r="VL175" s="1"/>
      <c r="VM175" s="1"/>
      <c r="VN175" s="1"/>
      <c r="VO175" s="1"/>
      <c r="VP175" s="1"/>
      <c r="VQ175" s="1"/>
      <c r="VR175" s="1"/>
      <c r="VS175" s="1"/>
      <c r="VT175" s="1"/>
      <c r="VU175" s="1"/>
      <c r="VV175" s="1"/>
      <c r="VW175" s="1"/>
      <c r="VX175" s="1"/>
      <c r="VY175" s="1"/>
      <c r="VZ175" s="1"/>
      <c r="WA175" s="1"/>
      <c r="WB175" s="1"/>
      <c r="WC175" s="1"/>
      <c r="WD175" s="1"/>
      <c r="WE175" s="1"/>
      <c r="WF175" s="1"/>
      <c r="WG175" s="1"/>
      <c r="WH175" s="1"/>
      <c r="WI175" s="1"/>
      <c r="WJ175" s="1"/>
      <c r="WK175" s="1"/>
      <c r="WL175" s="1"/>
      <c r="WM175" s="1"/>
      <c r="WN175" s="1"/>
      <c r="WO175" s="1"/>
      <c r="WP175" s="1"/>
      <c r="WQ175" s="1"/>
      <c r="WR175" s="1"/>
      <c r="WS175" s="1"/>
      <c r="WT175" s="1"/>
      <c r="WU175" s="1"/>
      <c r="WV175" s="1"/>
      <c r="WW175" s="1"/>
      <c r="WX175" s="1"/>
      <c r="WY175" s="1"/>
      <c r="WZ175" s="1"/>
      <c r="XA175" s="1"/>
      <c r="XB175" s="1"/>
      <c r="XC175" s="1"/>
      <c r="XD175" s="1"/>
      <c r="XE175" s="1"/>
      <c r="XF175" s="1"/>
      <c r="XG175" s="1"/>
      <c r="XH175" s="1"/>
      <c r="XI175" s="1"/>
      <c r="XJ175" s="1"/>
      <c r="XK175" s="1"/>
      <c r="XL175" s="1"/>
      <c r="XM175" s="1"/>
      <c r="XN175" s="1"/>
      <c r="XO175" s="1"/>
      <c r="XP175" s="1"/>
      <c r="XQ175" s="1"/>
      <c r="XR175" s="1"/>
      <c r="XS175" s="1"/>
      <c r="XT175" s="1"/>
      <c r="XU175" s="1"/>
      <c r="XV175" s="1"/>
      <c r="XW175" s="1"/>
      <c r="XX175" s="1"/>
      <c r="XY175" s="1"/>
      <c r="XZ175" s="1"/>
      <c r="YA175" s="1"/>
      <c r="YB175" s="1"/>
      <c r="YC175" s="1"/>
      <c r="YD175" s="1"/>
      <c r="YE175" s="1"/>
      <c r="YF175" s="1"/>
      <c r="YG175" s="1"/>
      <c r="YH175" s="1"/>
      <c r="YI175" s="1"/>
      <c r="YJ175" s="1"/>
      <c r="YK175" s="1"/>
      <c r="YL175" s="1"/>
      <c r="YM175" s="1"/>
      <c r="YN175" s="1"/>
      <c r="YO175" s="1"/>
      <c r="YP175" s="1"/>
      <c r="YQ175" s="1"/>
      <c r="YR175" s="1"/>
      <c r="YS175" s="1"/>
      <c r="YT175" s="1"/>
      <c r="YU175" s="1"/>
      <c r="YV175" s="1"/>
      <c r="YW175" s="1"/>
      <c r="YX175" s="1"/>
      <c r="YY175" s="1"/>
      <c r="YZ175" s="1"/>
      <c r="ZA175" s="1"/>
      <c r="ZB175" s="1"/>
      <c r="ZC175" s="1"/>
      <c r="ZD175" s="1"/>
      <c r="ZE175" s="1"/>
      <c r="ZF175" s="1"/>
      <c r="ZG175" s="1"/>
      <c r="ZH175" s="1"/>
      <c r="ZI175" s="1"/>
      <c r="ZJ175" s="1"/>
      <c r="ZK175" s="1"/>
      <c r="ZL175" s="1"/>
      <c r="ZM175" s="1"/>
      <c r="ZN175" s="1"/>
      <c r="ZO175" s="1"/>
      <c r="ZP175" s="1"/>
      <c r="ZQ175" s="1"/>
      <c r="ZR175" s="1"/>
      <c r="ZS175" s="1"/>
      <c r="ZT175" s="1"/>
      <c r="ZU175" s="1"/>
      <c r="ZV175" s="1"/>
      <c r="ZW175" s="1"/>
      <c r="ZX175" s="1"/>
      <c r="ZY175" s="1"/>
      <c r="ZZ175" s="1"/>
      <c r="AAA175" s="1"/>
      <c r="AAB175" s="1"/>
      <c r="AAC175" s="1"/>
      <c r="AAD175" s="1"/>
      <c r="AAE175" s="1"/>
      <c r="AAF175" s="1"/>
      <c r="AAG175" s="1"/>
      <c r="AAH175" s="1"/>
      <c r="AAI175" s="1"/>
      <c r="AAJ175" s="1"/>
      <c r="AAK175" s="1"/>
      <c r="AAL175" s="1"/>
      <c r="AAM175" s="1"/>
      <c r="AAN175" s="1"/>
      <c r="AAO175" s="1"/>
      <c r="AAP175" s="1"/>
      <c r="AAQ175" s="1"/>
      <c r="AAR175" s="1"/>
      <c r="AAS175" s="1"/>
      <c r="AAT175" s="1"/>
      <c r="AAU175" s="1"/>
      <c r="AAV175" s="1"/>
      <c r="AAW175" s="1"/>
      <c r="AAX175" s="1"/>
      <c r="AAY175" s="1"/>
      <c r="AAZ175" s="1"/>
      <c r="ABA175" s="1"/>
      <c r="ABB175" s="1"/>
      <c r="ABC175" s="1"/>
      <c r="ABD175" s="1"/>
      <c r="ABE175" s="1"/>
      <c r="ABF175" s="1"/>
      <c r="ABG175" s="1"/>
      <c r="ABH175" s="1"/>
      <c r="ABI175" s="1"/>
      <c r="ABJ175" s="1"/>
      <c r="ABK175" s="1"/>
      <c r="ABL175" s="1"/>
      <c r="ABM175" s="1"/>
      <c r="ABN175" s="1"/>
      <c r="ABO175" s="1"/>
      <c r="ABP175" s="1"/>
      <c r="ABQ175" s="1"/>
      <c r="ABR175" s="1"/>
      <c r="ABS175" s="1"/>
      <c r="ABT175" s="1"/>
      <c r="ABU175" s="1"/>
      <c r="ABV175" s="1"/>
      <c r="ABW175" s="1"/>
      <c r="ABX175" s="1"/>
      <c r="ABY175" s="1"/>
      <c r="ABZ175" s="1"/>
      <c r="ACA175" s="1"/>
      <c r="ACB175" s="1"/>
      <c r="ACC175" s="1"/>
      <c r="ACD175" s="1"/>
      <c r="ACE175" s="1"/>
      <c r="ACF175" s="1"/>
      <c r="ACG175" s="1"/>
      <c r="ACH175" s="1"/>
      <c r="ACI175" s="1"/>
      <c r="ACJ175" s="1"/>
      <c r="ACK175" s="1"/>
      <c r="ACL175" s="1"/>
      <c r="ACM175" s="1"/>
      <c r="ACN175" s="1"/>
      <c r="ACO175" s="1"/>
      <c r="ACP175" s="1"/>
      <c r="ACQ175" s="1"/>
      <c r="ACR175" s="1"/>
      <c r="ACS175" s="1"/>
      <c r="ACT175" s="1"/>
      <c r="ACU175" s="1"/>
      <c r="ACV175" s="1"/>
      <c r="ACW175" s="1"/>
      <c r="ACX175" s="1"/>
      <c r="ACY175" s="1"/>
      <c r="ACZ175" s="1"/>
      <c r="ADA175" s="1"/>
    </row>
    <row r="176" spans="1:781" s="81" customFormat="1" ht="15.6" x14ac:dyDescent="0.3">
      <c r="A176" s="38">
        <v>3</v>
      </c>
      <c r="B176" s="41" t="s">
        <v>548</v>
      </c>
      <c r="C176" s="24" t="s">
        <v>213</v>
      </c>
      <c r="D176" s="25" t="s">
        <v>220</v>
      </c>
      <c r="E176" s="25" t="s">
        <v>249</v>
      </c>
      <c r="F176" s="25">
        <v>6</v>
      </c>
      <c r="G176" s="79" t="s">
        <v>549</v>
      </c>
      <c r="H176" s="25">
        <v>1</v>
      </c>
      <c r="I176" s="25" t="s">
        <v>73</v>
      </c>
      <c r="J176" s="25" t="s">
        <v>53</v>
      </c>
      <c r="K176" s="95">
        <v>188</v>
      </c>
      <c r="L176" s="28">
        <v>1986</v>
      </c>
      <c r="M176" s="29">
        <v>31491</v>
      </c>
      <c r="N176" s="30"/>
      <c r="O176" s="31"/>
      <c r="P176" s="31"/>
      <c r="Q176" s="32" t="s">
        <v>550</v>
      </c>
      <c r="R176" s="33" t="s">
        <v>551</v>
      </c>
      <c r="S176" s="34"/>
      <c r="T176" s="35" t="str">
        <f t="shared" si="15"/>
        <v>Pb Zn</v>
      </c>
      <c r="U176" s="34"/>
      <c r="V176" s="34"/>
      <c r="W176" s="34"/>
      <c r="X176" s="34"/>
      <c r="Y176" s="34"/>
      <c r="Z176" s="34"/>
      <c r="AA176" s="34"/>
      <c r="AB176" s="1"/>
      <c r="AC176" s="36">
        <f t="shared" si="20"/>
        <v>0</v>
      </c>
      <c r="AD176" s="36">
        <f t="shared" si="17"/>
        <v>0</v>
      </c>
      <c r="AE176" s="36">
        <f t="shared" si="18"/>
        <v>0</v>
      </c>
      <c r="AF176" s="36">
        <f t="shared" si="19"/>
        <v>0</v>
      </c>
      <c r="AG176" s="37"/>
      <c r="AH176" s="37">
        <f>IF(A176=1,AF176,0)</f>
        <v>0</v>
      </c>
      <c r="AI176" s="37">
        <f>IF(A176=2,AF176,0)</f>
        <v>0</v>
      </c>
      <c r="AJ176" s="37">
        <f>IF(A176=3,AF176,0)</f>
        <v>0</v>
      </c>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c r="ZT176" s="1"/>
      <c r="ZU176" s="1"/>
      <c r="ZV176" s="1"/>
      <c r="ZW176" s="1"/>
      <c r="ZX176" s="1"/>
      <c r="ZY176" s="1"/>
      <c r="ZZ176" s="1"/>
      <c r="AAA176" s="1"/>
      <c r="AAB176" s="1"/>
      <c r="AAC176" s="1"/>
      <c r="AAD176" s="1"/>
      <c r="AAE176" s="1"/>
      <c r="AAF176" s="1"/>
      <c r="AAG176" s="1"/>
      <c r="AAH176" s="1"/>
      <c r="AAI176" s="1"/>
      <c r="AAJ176" s="1"/>
      <c r="AAK176" s="1"/>
      <c r="AAL176" s="1"/>
      <c r="AAM176" s="1"/>
      <c r="AAN176" s="1"/>
      <c r="AAO176" s="1"/>
      <c r="AAP176" s="1"/>
      <c r="AAQ176" s="1"/>
      <c r="AAR176" s="1"/>
      <c r="AAS176" s="1"/>
      <c r="AAT176" s="1"/>
      <c r="AAU176" s="1"/>
      <c r="AAV176" s="1"/>
      <c r="AAW176" s="1"/>
      <c r="AAX176" s="1"/>
      <c r="AAY176" s="1"/>
      <c r="AAZ176" s="1"/>
      <c r="ABA176" s="1"/>
      <c r="ABB176" s="1"/>
      <c r="ABC176" s="1"/>
      <c r="ABD176" s="1"/>
      <c r="ABE176" s="1"/>
      <c r="ABF176" s="1"/>
      <c r="ABG176" s="1"/>
      <c r="ABH176" s="1"/>
      <c r="ABI176" s="1"/>
      <c r="ABJ176" s="1"/>
      <c r="ABK176" s="1"/>
      <c r="ABL176" s="1"/>
      <c r="ABM176" s="1"/>
      <c r="ABN176" s="1"/>
      <c r="ABO176" s="1"/>
      <c r="ABP176" s="1"/>
      <c r="ABQ176" s="1"/>
      <c r="ABR176" s="1"/>
      <c r="ABS176" s="1"/>
      <c r="ABT176" s="1"/>
      <c r="ABU176" s="1"/>
      <c r="ABV176" s="1"/>
      <c r="ABW176" s="1"/>
      <c r="ABX176" s="1"/>
      <c r="ABY176" s="1"/>
      <c r="ABZ176" s="1"/>
      <c r="ACA176" s="1"/>
      <c r="ACB176" s="1"/>
      <c r="ACC176" s="1"/>
      <c r="ACD176" s="1"/>
      <c r="ACE176" s="1"/>
      <c r="ACF176" s="1"/>
      <c r="ACG176" s="1"/>
      <c r="ACH176" s="1"/>
      <c r="ACI176" s="1"/>
      <c r="ACJ176" s="1"/>
      <c r="ACK176" s="1"/>
      <c r="ACL176" s="1"/>
      <c r="ACM176" s="1"/>
      <c r="ACN176" s="1"/>
      <c r="ACO176" s="1"/>
      <c r="ACP176" s="1"/>
      <c r="ACQ176" s="1"/>
      <c r="ACR176" s="1"/>
      <c r="ACS176" s="1"/>
      <c r="ACT176" s="1"/>
      <c r="ACU176" s="1"/>
      <c r="ACV176" s="1"/>
      <c r="ACW176" s="1"/>
      <c r="ACX176" s="1"/>
      <c r="ACY176" s="1"/>
      <c r="ACZ176" s="1"/>
      <c r="ADA176" s="1"/>
    </row>
    <row r="177" spans="1:781" s="81" customFormat="1" ht="15.6" x14ac:dyDescent="0.3">
      <c r="A177" s="409">
        <v>2</v>
      </c>
      <c r="B177" s="41" t="s">
        <v>552</v>
      </c>
      <c r="C177" s="24" t="s">
        <v>80</v>
      </c>
      <c r="D177" s="25"/>
      <c r="E177" s="25"/>
      <c r="F177" s="25"/>
      <c r="G177" s="79"/>
      <c r="H177" s="25">
        <v>1</v>
      </c>
      <c r="I177" s="25" t="s">
        <v>47</v>
      </c>
      <c r="J177" s="25" t="s">
        <v>206</v>
      </c>
      <c r="K177" s="95"/>
      <c r="L177" s="28">
        <v>1986</v>
      </c>
      <c r="M177" s="92">
        <v>1986</v>
      </c>
      <c r="N177" s="30"/>
      <c r="O177" s="31"/>
      <c r="P177" s="31">
        <v>19</v>
      </c>
      <c r="Q177" s="32" t="s">
        <v>54</v>
      </c>
      <c r="R177" s="33"/>
      <c r="S177" s="34"/>
      <c r="T177" s="35" t="str">
        <f t="shared" si="15"/>
        <v>Fe</v>
      </c>
      <c r="U177" s="34"/>
      <c r="V177" s="34"/>
      <c r="W177" s="34"/>
      <c r="X177" s="34"/>
      <c r="Y177" s="34"/>
      <c r="Z177" s="34"/>
      <c r="AA177" s="34"/>
      <c r="AB177" s="1"/>
      <c r="AC177" s="36">
        <f t="shared" si="20"/>
        <v>0</v>
      </c>
      <c r="AD177" s="36">
        <f t="shared" si="17"/>
        <v>0</v>
      </c>
      <c r="AE177" s="36">
        <f t="shared" si="18"/>
        <v>1.3571428571428572</v>
      </c>
      <c r="AF177" s="36">
        <f t="shared" si="19"/>
        <v>1.3571428571428572</v>
      </c>
      <c r="AG177" s="37"/>
      <c r="AH177" s="37">
        <f>IF(A177=1,AF177,0)</f>
        <v>0</v>
      </c>
      <c r="AI177" s="37">
        <f>IF(A177=2,AF177,0)</f>
        <v>1.3571428571428572</v>
      </c>
      <c r="AJ177" s="37">
        <f>IF(A177=3,AF177,0)</f>
        <v>0</v>
      </c>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c r="LE177" s="1"/>
      <c r="LF177" s="1"/>
      <c r="LG177" s="1"/>
      <c r="LH177" s="1"/>
      <c r="LI177" s="1"/>
      <c r="LJ177" s="1"/>
      <c r="LK177" s="1"/>
      <c r="LL177" s="1"/>
      <c r="LM177" s="1"/>
      <c r="LN177" s="1"/>
      <c r="LO177" s="1"/>
      <c r="LP177" s="1"/>
      <c r="LQ177" s="1"/>
      <c r="LR177" s="1"/>
      <c r="LS177" s="1"/>
      <c r="LT177" s="1"/>
      <c r="LU177" s="1"/>
      <c r="LV177" s="1"/>
      <c r="LW177" s="1"/>
      <c r="LX177" s="1"/>
      <c r="LY177" s="1"/>
      <c r="LZ177" s="1"/>
      <c r="MA177" s="1"/>
      <c r="MB177" s="1"/>
      <c r="MC177" s="1"/>
      <c r="MD177" s="1"/>
      <c r="ME177" s="1"/>
      <c r="MF177" s="1"/>
      <c r="MG177" s="1"/>
      <c r="MH177" s="1"/>
      <c r="MI177" s="1"/>
      <c r="MJ177" s="1"/>
      <c r="MK177" s="1"/>
      <c r="ML177" s="1"/>
      <c r="MM177" s="1"/>
      <c r="MN177" s="1"/>
      <c r="MO177" s="1"/>
      <c r="MP177" s="1"/>
      <c r="MQ177" s="1"/>
      <c r="MR177" s="1"/>
      <c r="MS177" s="1"/>
      <c r="MT177" s="1"/>
      <c r="MU177" s="1"/>
      <c r="MV177" s="1"/>
      <c r="MW177" s="1"/>
      <c r="MX177" s="1"/>
      <c r="MY177" s="1"/>
      <c r="MZ177" s="1"/>
      <c r="NA177" s="1"/>
      <c r="NB177" s="1"/>
      <c r="NC177" s="1"/>
      <c r="ND177" s="1"/>
      <c r="NE177" s="1"/>
      <c r="NF177" s="1"/>
      <c r="NG177" s="1"/>
      <c r="NH177" s="1"/>
      <c r="NI177" s="1"/>
      <c r="NJ177" s="1"/>
      <c r="NK177" s="1"/>
      <c r="NL177" s="1"/>
      <c r="NM177" s="1"/>
      <c r="NN177" s="1"/>
      <c r="NO177" s="1"/>
      <c r="NP177" s="1"/>
      <c r="NQ177" s="1"/>
      <c r="NR177" s="1"/>
      <c r="NS177" s="1"/>
      <c r="NT177" s="1"/>
      <c r="NU177" s="1"/>
      <c r="NV177" s="1"/>
      <c r="NW177" s="1"/>
      <c r="NX177" s="1"/>
      <c r="NY177" s="1"/>
      <c r="NZ177" s="1"/>
      <c r="OA177" s="1"/>
      <c r="OB177" s="1"/>
      <c r="OC177" s="1"/>
      <c r="OD177" s="1"/>
      <c r="OE177" s="1"/>
      <c r="OF177" s="1"/>
      <c r="OG177" s="1"/>
      <c r="OH177" s="1"/>
      <c r="OI177" s="1"/>
      <c r="OJ177" s="1"/>
      <c r="OK177" s="1"/>
      <c r="OL177" s="1"/>
      <c r="OM177" s="1"/>
      <c r="ON177" s="1"/>
      <c r="OO177" s="1"/>
      <c r="OP177" s="1"/>
      <c r="OQ177" s="1"/>
      <c r="OR177" s="1"/>
      <c r="OS177" s="1"/>
      <c r="OT177" s="1"/>
      <c r="OU177" s="1"/>
      <c r="OV177" s="1"/>
      <c r="OW177" s="1"/>
      <c r="OX177" s="1"/>
      <c r="OY177" s="1"/>
      <c r="OZ177" s="1"/>
      <c r="PA177" s="1"/>
      <c r="PB177" s="1"/>
      <c r="PC177" s="1"/>
      <c r="PD177" s="1"/>
      <c r="PE177" s="1"/>
      <c r="PF177" s="1"/>
      <c r="PG177" s="1"/>
      <c r="PH177" s="1"/>
      <c r="PI177" s="1"/>
      <c r="PJ177" s="1"/>
      <c r="PK177" s="1"/>
      <c r="PL177" s="1"/>
      <c r="PM177" s="1"/>
      <c r="PN177" s="1"/>
      <c r="PO177" s="1"/>
      <c r="PP177" s="1"/>
      <c r="PQ177" s="1"/>
      <c r="PR177" s="1"/>
      <c r="PS177" s="1"/>
      <c r="PT177" s="1"/>
      <c r="PU177" s="1"/>
      <c r="PV177" s="1"/>
      <c r="PW177" s="1"/>
      <c r="PX177" s="1"/>
      <c r="PY177" s="1"/>
      <c r="PZ177" s="1"/>
      <c r="QA177" s="1"/>
      <c r="QB177" s="1"/>
      <c r="QC177" s="1"/>
      <c r="QD177" s="1"/>
      <c r="QE177" s="1"/>
      <c r="QF177" s="1"/>
      <c r="QG177" s="1"/>
      <c r="QH177" s="1"/>
      <c r="QI177" s="1"/>
      <c r="QJ177" s="1"/>
      <c r="QK177" s="1"/>
      <c r="QL177" s="1"/>
      <c r="QM177" s="1"/>
      <c r="QN177" s="1"/>
      <c r="QO177" s="1"/>
      <c r="QP177" s="1"/>
      <c r="QQ177" s="1"/>
      <c r="QR177" s="1"/>
      <c r="QS177" s="1"/>
      <c r="QT177" s="1"/>
      <c r="QU177" s="1"/>
      <c r="QV177" s="1"/>
      <c r="QW177" s="1"/>
      <c r="QX177" s="1"/>
      <c r="QY177" s="1"/>
      <c r="QZ177" s="1"/>
      <c r="RA177" s="1"/>
      <c r="RB177" s="1"/>
      <c r="RC177" s="1"/>
      <c r="RD177" s="1"/>
      <c r="RE177" s="1"/>
      <c r="RF177" s="1"/>
      <c r="RG177" s="1"/>
      <c r="RH177" s="1"/>
      <c r="RI177" s="1"/>
      <c r="RJ177" s="1"/>
      <c r="RK177" s="1"/>
      <c r="RL177" s="1"/>
      <c r="RM177" s="1"/>
      <c r="RN177" s="1"/>
      <c r="RO177" s="1"/>
      <c r="RP177" s="1"/>
      <c r="RQ177" s="1"/>
      <c r="RR177" s="1"/>
      <c r="RS177" s="1"/>
      <c r="RT177" s="1"/>
      <c r="RU177" s="1"/>
      <c r="RV177" s="1"/>
      <c r="RW177" s="1"/>
      <c r="RX177" s="1"/>
      <c r="RY177" s="1"/>
      <c r="RZ177" s="1"/>
      <c r="SA177" s="1"/>
      <c r="SB177" s="1"/>
      <c r="SC177" s="1"/>
      <c r="SD177" s="1"/>
      <c r="SE177" s="1"/>
      <c r="SF177" s="1"/>
      <c r="SG177" s="1"/>
      <c r="SH177" s="1"/>
      <c r="SI177" s="1"/>
      <c r="SJ177" s="1"/>
      <c r="SK177" s="1"/>
      <c r="SL177" s="1"/>
      <c r="SM177" s="1"/>
      <c r="SN177" s="1"/>
      <c r="SO177" s="1"/>
      <c r="SP177" s="1"/>
      <c r="SQ177" s="1"/>
      <c r="SR177" s="1"/>
      <c r="SS177" s="1"/>
      <c r="ST177" s="1"/>
      <c r="SU177" s="1"/>
      <c r="SV177" s="1"/>
      <c r="SW177" s="1"/>
      <c r="SX177" s="1"/>
      <c r="SY177" s="1"/>
      <c r="SZ177" s="1"/>
      <c r="TA177" s="1"/>
      <c r="TB177" s="1"/>
      <c r="TC177" s="1"/>
      <c r="TD177" s="1"/>
      <c r="TE177" s="1"/>
      <c r="TF177" s="1"/>
      <c r="TG177" s="1"/>
      <c r="TH177" s="1"/>
      <c r="TI177" s="1"/>
      <c r="TJ177" s="1"/>
      <c r="TK177" s="1"/>
      <c r="TL177" s="1"/>
      <c r="TM177" s="1"/>
      <c r="TN177" s="1"/>
      <c r="TO177" s="1"/>
      <c r="TP177" s="1"/>
      <c r="TQ177" s="1"/>
      <c r="TR177" s="1"/>
      <c r="TS177" s="1"/>
      <c r="TT177" s="1"/>
      <c r="TU177" s="1"/>
      <c r="TV177" s="1"/>
      <c r="TW177" s="1"/>
      <c r="TX177" s="1"/>
      <c r="TY177" s="1"/>
      <c r="TZ177" s="1"/>
      <c r="UA177" s="1"/>
      <c r="UB177" s="1"/>
      <c r="UC177" s="1"/>
      <c r="UD177" s="1"/>
      <c r="UE177" s="1"/>
      <c r="UF177" s="1"/>
      <c r="UG177" s="1"/>
      <c r="UH177" s="1"/>
      <c r="UI177" s="1"/>
      <c r="UJ177" s="1"/>
      <c r="UK177" s="1"/>
      <c r="UL177" s="1"/>
      <c r="UM177" s="1"/>
      <c r="UN177" s="1"/>
      <c r="UO177" s="1"/>
      <c r="UP177" s="1"/>
      <c r="UQ177" s="1"/>
      <c r="UR177" s="1"/>
      <c r="US177" s="1"/>
      <c r="UT177" s="1"/>
      <c r="UU177" s="1"/>
      <c r="UV177" s="1"/>
      <c r="UW177" s="1"/>
      <c r="UX177" s="1"/>
      <c r="UY177" s="1"/>
      <c r="UZ177" s="1"/>
      <c r="VA177" s="1"/>
      <c r="VB177" s="1"/>
      <c r="VC177" s="1"/>
      <c r="VD177" s="1"/>
      <c r="VE177" s="1"/>
      <c r="VF177" s="1"/>
      <c r="VG177" s="1"/>
      <c r="VH177" s="1"/>
      <c r="VI177" s="1"/>
      <c r="VJ177" s="1"/>
      <c r="VK177" s="1"/>
      <c r="VL177" s="1"/>
      <c r="VM177" s="1"/>
      <c r="VN177" s="1"/>
      <c r="VO177" s="1"/>
      <c r="VP177" s="1"/>
      <c r="VQ177" s="1"/>
      <c r="VR177" s="1"/>
      <c r="VS177" s="1"/>
      <c r="VT177" s="1"/>
      <c r="VU177" s="1"/>
      <c r="VV177" s="1"/>
      <c r="VW177" s="1"/>
      <c r="VX177" s="1"/>
      <c r="VY177" s="1"/>
      <c r="VZ177" s="1"/>
      <c r="WA177" s="1"/>
      <c r="WB177" s="1"/>
      <c r="WC177" s="1"/>
      <c r="WD177" s="1"/>
      <c r="WE177" s="1"/>
      <c r="WF177" s="1"/>
      <c r="WG177" s="1"/>
      <c r="WH177" s="1"/>
      <c r="WI177" s="1"/>
      <c r="WJ177" s="1"/>
      <c r="WK177" s="1"/>
      <c r="WL177" s="1"/>
      <c r="WM177" s="1"/>
      <c r="WN177" s="1"/>
      <c r="WO177" s="1"/>
      <c r="WP177" s="1"/>
      <c r="WQ177" s="1"/>
      <c r="WR177" s="1"/>
      <c r="WS177" s="1"/>
      <c r="WT177" s="1"/>
      <c r="WU177" s="1"/>
      <c r="WV177" s="1"/>
      <c r="WW177" s="1"/>
      <c r="WX177" s="1"/>
      <c r="WY177" s="1"/>
      <c r="WZ177" s="1"/>
      <c r="XA177" s="1"/>
      <c r="XB177" s="1"/>
      <c r="XC177" s="1"/>
      <c r="XD177" s="1"/>
      <c r="XE177" s="1"/>
      <c r="XF177" s="1"/>
      <c r="XG177" s="1"/>
      <c r="XH177" s="1"/>
      <c r="XI177" s="1"/>
      <c r="XJ177" s="1"/>
      <c r="XK177" s="1"/>
      <c r="XL177" s="1"/>
      <c r="XM177" s="1"/>
      <c r="XN177" s="1"/>
      <c r="XO177" s="1"/>
      <c r="XP177" s="1"/>
      <c r="XQ177" s="1"/>
      <c r="XR177" s="1"/>
      <c r="XS177" s="1"/>
      <c r="XT177" s="1"/>
      <c r="XU177" s="1"/>
      <c r="XV177" s="1"/>
      <c r="XW177" s="1"/>
      <c r="XX177" s="1"/>
      <c r="XY177" s="1"/>
      <c r="XZ177" s="1"/>
      <c r="YA177" s="1"/>
      <c r="YB177" s="1"/>
      <c r="YC177" s="1"/>
      <c r="YD177" s="1"/>
      <c r="YE177" s="1"/>
      <c r="YF177" s="1"/>
      <c r="YG177" s="1"/>
      <c r="YH177" s="1"/>
      <c r="YI177" s="1"/>
      <c r="YJ177" s="1"/>
      <c r="YK177" s="1"/>
      <c r="YL177" s="1"/>
      <c r="YM177" s="1"/>
      <c r="YN177" s="1"/>
      <c r="YO177" s="1"/>
      <c r="YP177" s="1"/>
      <c r="YQ177" s="1"/>
      <c r="YR177" s="1"/>
      <c r="YS177" s="1"/>
      <c r="YT177" s="1"/>
      <c r="YU177" s="1"/>
      <c r="YV177" s="1"/>
      <c r="YW177" s="1"/>
      <c r="YX177" s="1"/>
      <c r="YY177" s="1"/>
      <c r="YZ177" s="1"/>
      <c r="ZA177" s="1"/>
      <c r="ZB177" s="1"/>
      <c r="ZC177" s="1"/>
      <c r="ZD177" s="1"/>
      <c r="ZE177" s="1"/>
      <c r="ZF177" s="1"/>
      <c r="ZG177" s="1"/>
      <c r="ZH177" s="1"/>
      <c r="ZI177" s="1"/>
      <c r="ZJ177" s="1"/>
      <c r="ZK177" s="1"/>
      <c r="ZL177" s="1"/>
      <c r="ZM177" s="1"/>
      <c r="ZN177" s="1"/>
      <c r="ZO177" s="1"/>
      <c r="ZP177" s="1"/>
      <c r="ZQ177" s="1"/>
      <c r="ZR177" s="1"/>
      <c r="ZS177" s="1"/>
      <c r="ZT177" s="1"/>
      <c r="ZU177" s="1"/>
      <c r="ZV177" s="1"/>
      <c r="ZW177" s="1"/>
      <c r="ZX177" s="1"/>
      <c r="ZY177" s="1"/>
      <c r="ZZ177" s="1"/>
      <c r="AAA177" s="1"/>
      <c r="AAB177" s="1"/>
      <c r="AAC177" s="1"/>
      <c r="AAD177" s="1"/>
      <c r="AAE177" s="1"/>
      <c r="AAF177" s="1"/>
      <c r="AAG177" s="1"/>
      <c r="AAH177" s="1"/>
      <c r="AAI177" s="1"/>
      <c r="AAJ177" s="1"/>
      <c r="AAK177" s="1"/>
      <c r="AAL177" s="1"/>
      <c r="AAM177" s="1"/>
      <c r="AAN177" s="1"/>
      <c r="AAO177" s="1"/>
      <c r="AAP177" s="1"/>
      <c r="AAQ177" s="1"/>
      <c r="AAR177" s="1"/>
      <c r="AAS177" s="1"/>
      <c r="AAT177" s="1"/>
      <c r="AAU177" s="1"/>
      <c r="AAV177" s="1"/>
      <c r="AAW177" s="1"/>
      <c r="AAX177" s="1"/>
      <c r="AAY177" s="1"/>
      <c r="AAZ177" s="1"/>
      <c r="ABA177" s="1"/>
      <c r="ABB177" s="1"/>
      <c r="ABC177" s="1"/>
      <c r="ABD177" s="1"/>
      <c r="ABE177" s="1"/>
      <c r="ABF177" s="1"/>
      <c r="ABG177" s="1"/>
      <c r="ABH177" s="1"/>
      <c r="ABI177" s="1"/>
      <c r="ABJ177" s="1"/>
      <c r="ABK177" s="1"/>
      <c r="ABL177" s="1"/>
      <c r="ABM177" s="1"/>
      <c r="ABN177" s="1"/>
      <c r="ABO177" s="1"/>
      <c r="ABP177" s="1"/>
      <c r="ABQ177" s="1"/>
      <c r="ABR177" s="1"/>
      <c r="ABS177" s="1"/>
      <c r="ABT177" s="1"/>
      <c r="ABU177" s="1"/>
      <c r="ABV177" s="1"/>
      <c r="ABW177" s="1"/>
      <c r="ABX177" s="1"/>
      <c r="ABY177" s="1"/>
      <c r="ABZ177" s="1"/>
      <c r="ACA177" s="1"/>
      <c r="ACB177" s="1"/>
      <c r="ACC177" s="1"/>
      <c r="ACD177" s="1"/>
      <c r="ACE177" s="1"/>
      <c r="ACF177" s="1"/>
      <c r="ACG177" s="1"/>
      <c r="ACH177" s="1"/>
      <c r="ACI177" s="1"/>
      <c r="ACJ177" s="1"/>
      <c r="ACK177" s="1"/>
      <c r="ACL177" s="1"/>
      <c r="ACM177" s="1"/>
      <c r="ACN177" s="1"/>
      <c r="ACO177" s="1"/>
      <c r="ACP177" s="1"/>
      <c r="ACQ177" s="1"/>
      <c r="ACR177" s="1"/>
      <c r="ACS177" s="1"/>
      <c r="ACT177" s="1"/>
      <c r="ACU177" s="1"/>
      <c r="ACV177" s="1"/>
      <c r="ACW177" s="1"/>
      <c r="ACX177" s="1"/>
      <c r="ACY177" s="1"/>
      <c r="ACZ177" s="1"/>
      <c r="ADA177" s="1"/>
    </row>
    <row r="178" spans="1:781" s="81" customFormat="1" ht="15.6" x14ac:dyDescent="0.3">
      <c r="A178" s="38">
        <v>3</v>
      </c>
      <c r="B178" s="41" t="s">
        <v>553</v>
      </c>
      <c r="C178" s="24" t="s">
        <v>134</v>
      </c>
      <c r="D178" s="25"/>
      <c r="E178" s="25"/>
      <c r="F178" s="25">
        <v>5</v>
      </c>
      <c r="G178" s="79">
        <v>30000</v>
      </c>
      <c r="H178" s="25">
        <v>1</v>
      </c>
      <c r="I178" s="25" t="s">
        <v>47</v>
      </c>
      <c r="J178" s="25" t="s">
        <v>53</v>
      </c>
      <c r="K178" s="95">
        <v>114</v>
      </c>
      <c r="L178" s="28">
        <v>1986</v>
      </c>
      <c r="M178" s="92">
        <v>1986</v>
      </c>
      <c r="N178" s="30"/>
      <c r="O178" s="31"/>
      <c r="P178" s="31"/>
      <c r="Q178" s="32" t="s">
        <v>429</v>
      </c>
      <c r="R178" s="33"/>
      <c r="S178" s="34" t="s">
        <v>270</v>
      </c>
      <c r="T178" s="35" t="str">
        <f t="shared" si="15"/>
        <v>Sand</v>
      </c>
      <c r="U178" s="34"/>
      <c r="V178" s="34"/>
      <c r="W178" s="34"/>
      <c r="X178" s="34"/>
      <c r="Y178" s="34"/>
      <c r="Z178" s="34"/>
      <c r="AA178" s="34"/>
      <c r="AB178" s="1"/>
      <c r="AC178" s="36">
        <f t="shared" si="20"/>
        <v>0</v>
      </c>
      <c r="AD178" s="36">
        <f t="shared" si="17"/>
        <v>0</v>
      </c>
      <c r="AE178" s="36">
        <f t="shared" si="18"/>
        <v>0</v>
      </c>
      <c r="AF178" s="36">
        <f t="shared" si="19"/>
        <v>0</v>
      </c>
      <c r="AG178" s="37"/>
      <c r="AH178" s="37">
        <f>IF(A178=1,AF178,0)</f>
        <v>0</v>
      </c>
      <c r="AI178" s="37">
        <f>IF(A178=2,AF178,0)</f>
        <v>0</v>
      </c>
      <c r="AJ178" s="37">
        <f>IF(A178=3,AF178,0)</f>
        <v>0</v>
      </c>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row>
    <row r="179" spans="1:781" s="81" customFormat="1" ht="15.6" x14ac:dyDescent="0.3">
      <c r="A179" s="409">
        <v>2</v>
      </c>
      <c r="B179" s="41" t="s">
        <v>554</v>
      </c>
      <c r="C179" s="24" t="s">
        <v>65</v>
      </c>
      <c r="D179" s="25" t="s">
        <v>58</v>
      </c>
      <c r="E179" s="25" t="s">
        <v>81</v>
      </c>
      <c r="F179" s="25">
        <v>40</v>
      </c>
      <c r="G179" s="79">
        <v>1100000</v>
      </c>
      <c r="H179" s="25">
        <v>1</v>
      </c>
      <c r="I179" s="25" t="s">
        <v>47</v>
      </c>
      <c r="J179" s="25" t="s">
        <v>53</v>
      </c>
      <c r="K179" s="95"/>
      <c r="L179" s="28">
        <v>1985</v>
      </c>
      <c r="M179" s="97">
        <v>31284</v>
      </c>
      <c r="N179" s="30">
        <v>730000</v>
      </c>
      <c r="O179" s="31">
        <v>4.2</v>
      </c>
      <c r="P179" s="31"/>
      <c r="Q179" s="32" t="s">
        <v>555</v>
      </c>
      <c r="R179" s="33"/>
      <c r="S179" s="34"/>
      <c r="T179" s="35" t="str">
        <f t="shared" ref="T179:T209" si="21">C179</f>
        <v>Cu</v>
      </c>
      <c r="U179" s="34"/>
      <c r="V179" s="34"/>
      <c r="W179" s="34"/>
      <c r="X179" s="34"/>
      <c r="Y179" s="34"/>
      <c r="Z179" s="34"/>
      <c r="AA179" s="34"/>
      <c r="AB179" s="1"/>
      <c r="AC179" s="36"/>
      <c r="AD179" s="36"/>
      <c r="AE179" s="36"/>
      <c r="AF179" s="36"/>
      <c r="AG179" s="37"/>
      <c r="AH179" s="37"/>
      <c r="AI179" s="37"/>
      <c r="AJ179" s="37"/>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row>
    <row r="180" spans="1:781" s="81" customFormat="1" ht="15.6" x14ac:dyDescent="0.3">
      <c r="A180" s="38">
        <v>3</v>
      </c>
      <c r="B180" s="41" t="s">
        <v>556</v>
      </c>
      <c r="C180" s="24" t="s">
        <v>134</v>
      </c>
      <c r="D180" s="25" t="s">
        <v>272</v>
      </c>
      <c r="E180" s="25" t="s">
        <v>202</v>
      </c>
      <c r="F180" s="25">
        <v>6</v>
      </c>
      <c r="G180" s="79">
        <v>38000</v>
      </c>
      <c r="H180" s="25">
        <v>1</v>
      </c>
      <c r="I180" s="25" t="s">
        <v>47</v>
      </c>
      <c r="J180" s="25" t="s">
        <v>53</v>
      </c>
      <c r="K180" s="95">
        <v>17</v>
      </c>
      <c r="L180" s="28">
        <v>1985</v>
      </c>
      <c r="M180" s="29">
        <v>31641</v>
      </c>
      <c r="N180" s="30">
        <v>11000</v>
      </c>
      <c r="O180" s="31">
        <v>0.8</v>
      </c>
      <c r="P180" s="31"/>
      <c r="Q180" s="32" t="s">
        <v>429</v>
      </c>
      <c r="R180" s="33"/>
      <c r="S180" s="34" t="s">
        <v>270</v>
      </c>
      <c r="T180" s="35" t="str">
        <f t="shared" si="21"/>
        <v>Sand</v>
      </c>
      <c r="U180" s="34"/>
      <c r="V180" s="34"/>
      <c r="W180" s="34"/>
      <c r="X180" s="34"/>
      <c r="Y180" s="34"/>
      <c r="Z180" s="34"/>
      <c r="AA180" s="34"/>
      <c r="AB180" s="1"/>
      <c r="AC180" s="36">
        <f t="shared" si="20"/>
        <v>5.7996902965381653E-3</v>
      </c>
      <c r="AD180" s="36">
        <f t="shared" ref="AD180:AD209" si="22">O180/39</f>
        <v>2.0512820512820513E-2</v>
      </c>
      <c r="AE180" s="36">
        <f t="shared" ref="AE180:AE209" si="23">P180/14</f>
        <v>0</v>
      </c>
      <c r="AF180" s="36">
        <f t="shared" ref="AF180:AF209" si="24">SUM(AC180:AE180)</f>
        <v>2.6312510809358678E-2</v>
      </c>
      <c r="AG180" s="37"/>
      <c r="AH180" s="37">
        <f>IF(A180=1,AF180,0)</f>
        <v>0</v>
      </c>
      <c r="AI180" s="37">
        <f>IF(A180=2,AF180,0)</f>
        <v>0</v>
      </c>
      <c r="AJ180" s="37">
        <f>IF(A180=3,AF180,0)</f>
        <v>2.6312510809358678E-2</v>
      </c>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row>
    <row r="181" spans="1:781" s="81" customFormat="1" ht="24" x14ac:dyDescent="0.3">
      <c r="A181" s="56">
        <v>1</v>
      </c>
      <c r="B181" s="41" t="s">
        <v>557</v>
      </c>
      <c r="C181" s="24" t="s">
        <v>284</v>
      </c>
      <c r="D181" s="25" t="s">
        <v>58</v>
      </c>
      <c r="E181" s="25" t="s">
        <v>249</v>
      </c>
      <c r="F181" s="25">
        <v>29.5</v>
      </c>
      <c r="G181" s="79">
        <v>400000</v>
      </c>
      <c r="H181" s="25">
        <v>1</v>
      </c>
      <c r="I181" s="25" t="s">
        <v>47</v>
      </c>
      <c r="J181" s="25" t="s">
        <v>82</v>
      </c>
      <c r="K181" s="95">
        <v>117</v>
      </c>
      <c r="L181" s="28">
        <v>1985</v>
      </c>
      <c r="M181" s="29">
        <v>31247</v>
      </c>
      <c r="N181" s="30">
        <v>180000</v>
      </c>
      <c r="O181" s="31">
        <v>4.2</v>
      </c>
      <c r="P181" s="31">
        <v>269</v>
      </c>
      <c r="Q181" s="32" t="s">
        <v>558</v>
      </c>
      <c r="R181" s="33" t="s">
        <v>559</v>
      </c>
      <c r="S181" s="34"/>
      <c r="T181" s="35" t="str">
        <f t="shared" si="21"/>
        <v>F</v>
      </c>
      <c r="U181" s="34"/>
      <c r="V181" s="34"/>
      <c r="W181" s="34"/>
      <c r="X181" s="34"/>
      <c r="Y181" s="34"/>
      <c r="Z181" s="34">
        <v>1.5</v>
      </c>
      <c r="AA181" s="34"/>
      <c r="AB181" s="1"/>
      <c r="AC181" s="36">
        <f t="shared" si="20"/>
        <v>9.4904023034260876E-2</v>
      </c>
      <c r="AD181" s="36">
        <f t="shared" si="22"/>
        <v>0.1076923076923077</v>
      </c>
      <c r="AE181" s="36">
        <f t="shared" si="23"/>
        <v>19.214285714285715</v>
      </c>
      <c r="AF181" s="36">
        <f t="shared" si="24"/>
        <v>19.416882045012283</v>
      </c>
      <c r="AG181" s="37"/>
      <c r="AH181" s="37">
        <f>IF(A181=1,AF181,0)</f>
        <v>19.416882045012283</v>
      </c>
      <c r="AI181" s="37">
        <f>IF(A181=2,AF181,0)</f>
        <v>0</v>
      </c>
      <c r="AJ181" s="37">
        <f>IF(A181=3,AF181,0)</f>
        <v>0</v>
      </c>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c r="JL181" s="1"/>
      <c r="JM181" s="1"/>
      <c r="JN181" s="1"/>
      <c r="JO181" s="1"/>
      <c r="JP181" s="1"/>
      <c r="JQ181" s="1"/>
      <c r="JR181" s="1"/>
      <c r="JS181" s="1"/>
      <c r="JT181" s="1"/>
      <c r="JU181" s="1"/>
      <c r="JV181" s="1"/>
      <c r="JW181" s="1"/>
      <c r="JX181" s="1"/>
      <c r="JY181" s="1"/>
      <c r="JZ181" s="1"/>
      <c r="KA181" s="1"/>
      <c r="KB181" s="1"/>
      <c r="KC181" s="1"/>
      <c r="KD181" s="1"/>
      <c r="KE181" s="1"/>
      <c r="KF181" s="1"/>
      <c r="KG181" s="1"/>
      <c r="KH181" s="1"/>
      <c r="KI181" s="1"/>
      <c r="KJ181" s="1"/>
      <c r="KK181" s="1"/>
      <c r="KL181" s="1"/>
      <c r="KM181" s="1"/>
      <c r="KN181" s="1"/>
      <c r="KO181" s="1"/>
      <c r="KP181" s="1"/>
      <c r="KQ181" s="1"/>
      <c r="KR181" s="1"/>
      <c r="KS181" s="1"/>
      <c r="KT181" s="1"/>
      <c r="KU181" s="1"/>
      <c r="KV181" s="1"/>
      <c r="KW181" s="1"/>
      <c r="KX181" s="1"/>
      <c r="KY181" s="1"/>
      <c r="KZ181" s="1"/>
      <c r="LA181" s="1"/>
      <c r="LB181" s="1"/>
      <c r="LC181" s="1"/>
      <c r="LD181" s="1"/>
      <c r="LE181" s="1"/>
      <c r="LF181" s="1"/>
      <c r="LG181" s="1"/>
      <c r="LH181" s="1"/>
      <c r="LI181" s="1"/>
      <c r="LJ181" s="1"/>
      <c r="LK181" s="1"/>
      <c r="LL181" s="1"/>
      <c r="LM181" s="1"/>
      <c r="LN181" s="1"/>
      <c r="LO181" s="1"/>
      <c r="LP181" s="1"/>
      <c r="LQ181" s="1"/>
      <c r="LR181" s="1"/>
      <c r="LS181" s="1"/>
      <c r="LT181" s="1"/>
      <c r="LU181" s="1"/>
      <c r="LV181" s="1"/>
      <c r="LW181" s="1"/>
      <c r="LX181" s="1"/>
      <c r="LY181" s="1"/>
      <c r="LZ181" s="1"/>
      <c r="MA181" s="1"/>
      <c r="MB181" s="1"/>
      <c r="MC181" s="1"/>
      <c r="MD181" s="1"/>
      <c r="ME181" s="1"/>
      <c r="MF181" s="1"/>
      <c r="MG181" s="1"/>
      <c r="MH181" s="1"/>
      <c r="MI181" s="1"/>
      <c r="MJ181" s="1"/>
      <c r="MK181" s="1"/>
      <c r="ML181" s="1"/>
      <c r="MM181" s="1"/>
      <c r="MN181" s="1"/>
      <c r="MO181" s="1"/>
      <c r="MP181" s="1"/>
      <c r="MQ181" s="1"/>
      <c r="MR181" s="1"/>
      <c r="MS181" s="1"/>
      <c r="MT181" s="1"/>
      <c r="MU181" s="1"/>
      <c r="MV181" s="1"/>
      <c r="MW181" s="1"/>
      <c r="MX181" s="1"/>
      <c r="MY181" s="1"/>
      <c r="MZ181" s="1"/>
      <c r="NA181" s="1"/>
      <c r="NB181" s="1"/>
      <c r="NC181" s="1"/>
      <c r="ND181" s="1"/>
      <c r="NE181" s="1"/>
      <c r="NF181" s="1"/>
      <c r="NG181" s="1"/>
      <c r="NH181" s="1"/>
      <c r="NI181" s="1"/>
      <c r="NJ181" s="1"/>
      <c r="NK181" s="1"/>
      <c r="NL181" s="1"/>
      <c r="NM181" s="1"/>
      <c r="NN181" s="1"/>
      <c r="NO181" s="1"/>
      <c r="NP181" s="1"/>
      <c r="NQ181" s="1"/>
      <c r="NR181" s="1"/>
      <c r="NS181" s="1"/>
      <c r="NT181" s="1"/>
      <c r="NU181" s="1"/>
      <c r="NV181" s="1"/>
      <c r="NW181" s="1"/>
      <c r="NX181" s="1"/>
      <c r="NY181" s="1"/>
      <c r="NZ181" s="1"/>
      <c r="OA181" s="1"/>
      <c r="OB181" s="1"/>
      <c r="OC181" s="1"/>
      <c r="OD181" s="1"/>
      <c r="OE181" s="1"/>
      <c r="OF181" s="1"/>
      <c r="OG181" s="1"/>
      <c r="OH181" s="1"/>
      <c r="OI181" s="1"/>
      <c r="OJ181" s="1"/>
      <c r="OK181" s="1"/>
      <c r="OL181" s="1"/>
      <c r="OM181" s="1"/>
      <c r="ON181" s="1"/>
      <c r="OO181" s="1"/>
      <c r="OP181" s="1"/>
      <c r="OQ181" s="1"/>
      <c r="OR181" s="1"/>
      <c r="OS181" s="1"/>
      <c r="OT181" s="1"/>
      <c r="OU181" s="1"/>
      <c r="OV181" s="1"/>
      <c r="OW181" s="1"/>
      <c r="OX181" s="1"/>
      <c r="OY181" s="1"/>
      <c r="OZ181" s="1"/>
      <c r="PA181" s="1"/>
      <c r="PB181" s="1"/>
      <c r="PC181" s="1"/>
      <c r="PD181" s="1"/>
      <c r="PE181" s="1"/>
      <c r="PF181" s="1"/>
      <c r="PG181" s="1"/>
      <c r="PH181" s="1"/>
      <c r="PI181" s="1"/>
      <c r="PJ181" s="1"/>
      <c r="PK181" s="1"/>
      <c r="PL181" s="1"/>
      <c r="PM181" s="1"/>
      <c r="PN181" s="1"/>
      <c r="PO181" s="1"/>
      <c r="PP181" s="1"/>
      <c r="PQ181" s="1"/>
      <c r="PR181" s="1"/>
      <c r="PS181" s="1"/>
      <c r="PT181" s="1"/>
      <c r="PU181" s="1"/>
      <c r="PV181" s="1"/>
      <c r="PW181" s="1"/>
      <c r="PX181" s="1"/>
      <c r="PY181" s="1"/>
      <c r="PZ181" s="1"/>
      <c r="QA181" s="1"/>
      <c r="QB181" s="1"/>
      <c r="QC181" s="1"/>
      <c r="QD181" s="1"/>
      <c r="QE181" s="1"/>
      <c r="QF181" s="1"/>
      <c r="QG181" s="1"/>
      <c r="QH181" s="1"/>
      <c r="QI181" s="1"/>
      <c r="QJ181" s="1"/>
      <c r="QK181" s="1"/>
      <c r="QL181" s="1"/>
      <c r="QM181" s="1"/>
      <c r="QN181" s="1"/>
      <c r="QO181" s="1"/>
      <c r="QP181" s="1"/>
      <c r="QQ181" s="1"/>
      <c r="QR181" s="1"/>
      <c r="QS181" s="1"/>
      <c r="QT181" s="1"/>
      <c r="QU181" s="1"/>
      <c r="QV181" s="1"/>
      <c r="QW181" s="1"/>
      <c r="QX181" s="1"/>
      <c r="QY181" s="1"/>
      <c r="QZ181" s="1"/>
      <c r="RA181" s="1"/>
      <c r="RB181" s="1"/>
      <c r="RC181" s="1"/>
      <c r="RD181" s="1"/>
      <c r="RE181" s="1"/>
      <c r="RF181" s="1"/>
      <c r="RG181" s="1"/>
      <c r="RH181" s="1"/>
      <c r="RI181" s="1"/>
      <c r="RJ181" s="1"/>
      <c r="RK181" s="1"/>
      <c r="RL181" s="1"/>
      <c r="RM181" s="1"/>
      <c r="RN181" s="1"/>
      <c r="RO181" s="1"/>
      <c r="RP181" s="1"/>
      <c r="RQ181" s="1"/>
      <c r="RR181" s="1"/>
      <c r="RS181" s="1"/>
      <c r="RT181" s="1"/>
      <c r="RU181" s="1"/>
      <c r="RV181" s="1"/>
      <c r="RW181" s="1"/>
      <c r="RX181" s="1"/>
      <c r="RY181" s="1"/>
      <c r="RZ181" s="1"/>
      <c r="SA181" s="1"/>
      <c r="SB181" s="1"/>
      <c r="SC181" s="1"/>
      <c r="SD181" s="1"/>
      <c r="SE181" s="1"/>
      <c r="SF181" s="1"/>
      <c r="SG181" s="1"/>
      <c r="SH181" s="1"/>
      <c r="SI181" s="1"/>
      <c r="SJ181" s="1"/>
      <c r="SK181" s="1"/>
      <c r="SL181" s="1"/>
      <c r="SM181" s="1"/>
      <c r="SN181" s="1"/>
      <c r="SO181" s="1"/>
      <c r="SP181" s="1"/>
      <c r="SQ181" s="1"/>
      <c r="SR181" s="1"/>
      <c r="SS181" s="1"/>
      <c r="ST181" s="1"/>
      <c r="SU181" s="1"/>
      <c r="SV181" s="1"/>
      <c r="SW181" s="1"/>
      <c r="SX181" s="1"/>
      <c r="SY181" s="1"/>
      <c r="SZ181" s="1"/>
      <c r="TA181" s="1"/>
      <c r="TB181" s="1"/>
      <c r="TC181" s="1"/>
      <c r="TD181" s="1"/>
      <c r="TE181" s="1"/>
      <c r="TF181" s="1"/>
      <c r="TG181" s="1"/>
      <c r="TH181" s="1"/>
      <c r="TI181" s="1"/>
      <c r="TJ181" s="1"/>
      <c r="TK181" s="1"/>
      <c r="TL181" s="1"/>
      <c r="TM181" s="1"/>
      <c r="TN181" s="1"/>
      <c r="TO181" s="1"/>
      <c r="TP181" s="1"/>
      <c r="TQ181" s="1"/>
      <c r="TR181" s="1"/>
      <c r="TS181" s="1"/>
      <c r="TT181" s="1"/>
      <c r="TU181" s="1"/>
      <c r="TV181" s="1"/>
      <c r="TW181" s="1"/>
      <c r="TX181" s="1"/>
      <c r="TY181" s="1"/>
      <c r="TZ181" s="1"/>
      <c r="UA181" s="1"/>
      <c r="UB181" s="1"/>
      <c r="UC181" s="1"/>
      <c r="UD181" s="1"/>
      <c r="UE181" s="1"/>
      <c r="UF181" s="1"/>
      <c r="UG181" s="1"/>
      <c r="UH181" s="1"/>
      <c r="UI181" s="1"/>
      <c r="UJ181" s="1"/>
      <c r="UK181" s="1"/>
      <c r="UL181" s="1"/>
      <c r="UM181" s="1"/>
      <c r="UN181" s="1"/>
      <c r="UO181" s="1"/>
      <c r="UP181" s="1"/>
      <c r="UQ181" s="1"/>
      <c r="UR181" s="1"/>
      <c r="US181" s="1"/>
      <c r="UT181" s="1"/>
      <c r="UU181" s="1"/>
      <c r="UV181" s="1"/>
      <c r="UW181" s="1"/>
      <c r="UX181" s="1"/>
      <c r="UY181" s="1"/>
      <c r="UZ181" s="1"/>
      <c r="VA181" s="1"/>
      <c r="VB181" s="1"/>
      <c r="VC181" s="1"/>
      <c r="VD181" s="1"/>
      <c r="VE181" s="1"/>
      <c r="VF181" s="1"/>
      <c r="VG181" s="1"/>
      <c r="VH181" s="1"/>
      <c r="VI181" s="1"/>
      <c r="VJ181" s="1"/>
      <c r="VK181" s="1"/>
      <c r="VL181" s="1"/>
      <c r="VM181" s="1"/>
      <c r="VN181" s="1"/>
      <c r="VO181" s="1"/>
      <c r="VP181" s="1"/>
      <c r="VQ181" s="1"/>
      <c r="VR181" s="1"/>
      <c r="VS181" s="1"/>
      <c r="VT181" s="1"/>
      <c r="VU181" s="1"/>
      <c r="VV181" s="1"/>
      <c r="VW181" s="1"/>
      <c r="VX181" s="1"/>
      <c r="VY181" s="1"/>
      <c r="VZ181" s="1"/>
      <c r="WA181" s="1"/>
      <c r="WB181" s="1"/>
      <c r="WC181" s="1"/>
      <c r="WD181" s="1"/>
      <c r="WE181" s="1"/>
      <c r="WF181" s="1"/>
      <c r="WG181" s="1"/>
      <c r="WH181" s="1"/>
      <c r="WI181" s="1"/>
      <c r="WJ181" s="1"/>
      <c r="WK181" s="1"/>
      <c r="WL181" s="1"/>
      <c r="WM181" s="1"/>
      <c r="WN181" s="1"/>
      <c r="WO181" s="1"/>
      <c r="WP181" s="1"/>
      <c r="WQ181" s="1"/>
      <c r="WR181" s="1"/>
      <c r="WS181" s="1"/>
      <c r="WT181" s="1"/>
      <c r="WU181" s="1"/>
      <c r="WV181" s="1"/>
      <c r="WW181" s="1"/>
      <c r="WX181" s="1"/>
      <c r="WY181" s="1"/>
      <c r="WZ181" s="1"/>
      <c r="XA181" s="1"/>
      <c r="XB181" s="1"/>
      <c r="XC181" s="1"/>
      <c r="XD181" s="1"/>
      <c r="XE181" s="1"/>
      <c r="XF181" s="1"/>
      <c r="XG181" s="1"/>
      <c r="XH181" s="1"/>
      <c r="XI181" s="1"/>
      <c r="XJ181" s="1"/>
      <c r="XK181" s="1"/>
      <c r="XL181" s="1"/>
      <c r="XM181" s="1"/>
      <c r="XN181" s="1"/>
      <c r="XO181" s="1"/>
      <c r="XP181" s="1"/>
      <c r="XQ181" s="1"/>
      <c r="XR181" s="1"/>
      <c r="XS181" s="1"/>
      <c r="XT181" s="1"/>
      <c r="XU181" s="1"/>
      <c r="XV181" s="1"/>
      <c r="XW181" s="1"/>
      <c r="XX181" s="1"/>
      <c r="XY181" s="1"/>
      <c r="XZ181" s="1"/>
      <c r="YA181" s="1"/>
      <c r="YB181" s="1"/>
      <c r="YC181" s="1"/>
      <c r="YD181" s="1"/>
      <c r="YE181" s="1"/>
      <c r="YF181" s="1"/>
      <c r="YG181" s="1"/>
      <c r="YH181" s="1"/>
      <c r="YI181" s="1"/>
      <c r="YJ181" s="1"/>
      <c r="YK181" s="1"/>
      <c r="YL181" s="1"/>
      <c r="YM181" s="1"/>
      <c r="YN181" s="1"/>
      <c r="YO181" s="1"/>
      <c r="YP181" s="1"/>
      <c r="YQ181" s="1"/>
      <c r="YR181" s="1"/>
      <c r="YS181" s="1"/>
      <c r="YT181" s="1"/>
      <c r="YU181" s="1"/>
      <c r="YV181" s="1"/>
      <c r="YW181" s="1"/>
      <c r="YX181" s="1"/>
      <c r="YY181" s="1"/>
      <c r="YZ181" s="1"/>
      <c r="ZA181" s="1"/>
      <c r="ZB181" s="1"/>
      <c r="ZC181" s="1"/>
      <c r="ZD181" s="1"/>
      <c r="ZE181" s="1"/>
      <c r="ZF181" s="1"/>
      <c r="ZG181" s="1"/>
      <c r="ZH181" s="1"/>
      <c r="ZI181" s="1"/>
      <c r="ZJ181" s="1"/>
      <c r="ZK181" s="1"/>
      <c r="ZL181" s="1"/>
      <c r="ZM181" s="1"/>
      <c r="ZN181" s="1"/>
      <c r="ZO181" s="1"/>
      <c r="ZP181" s="1"/>
      <c r="ZQ181" s="1"/>
      <c r="ZR181" s="1"/>
      <c r="ZS181" s="1"/>
      <c r="ZT181" s="1"/>
      <c r="ZU181" s="1"/>
      <c r="ZV181" s="1"/>
      <c r="ZW181" s="1"/>
      <c r="ZX181" s="1"/>
      <c r="ZY181" s="1"/>
      <c r="ZZ181" s="1"/>
      <c r="AAA181" s="1"/>
      <c r="AAB181" s="1"/>
      <c r="AAC181" s="1"/>
      <c r="AAD181" s="1"/>
      <c r="AAE181" s="1"/>
      <c r="AAF181" s="1"/>
      <c r="AAG181" s="1"/>
      <c r="AAH181" s="1"/>
      <c r="AAI181" s="1"/>
      <c r="AAJ181" s="1"/>
      <c r="AAK181" s="1"/>
      <c r="AAL181" s="1"/>
      <c r="AAM181" s="1"/>
      <c r="AAN181" s="1"/>
      <c r="AAO181" s="1"/>
      <c r="AAP181" s="1"/>
      <c r="AAQ181" s="1"/>
      <c r="AAR181" s="1"/>
      <c r="AAS181" s="1"/>
      <c r="AAT181" s="1"/>
      <c r="AAU181" s="1"/>
      <c r="AAV181" s="1"/>
      <c r="AAW181" s="1"/>
      <c r="AAX181" s="1"/>
      <c r="AAY181" s="1"/>
      <c r="AAZ181" s="1"/>
      <c r="ABA181" s="1"/>
      <c r="ABB181" s="1"/>
      <c r="ABC181" s="1"/>
      <c r="ABD181" s="1"/>
      <c r="ABE181" s="1"/>
      <c r="ABF181" s="1"/>
      <c r="ABG181" s="1"/>
      <c r="ABH181" s="1"/>
      <c r="ABI181" s="1"/>
      <c r="ABJ181" s="1"/>
      <c r="ABK181" s="1"/>
      <c r="ABL181" s="1"/>
      <c r="ABM181" s="1"/>
      <c r="ABN181" s="1"/>
      <c r="ABO181" s="1"/>
      <c r="ABP181" s="1"/>
      <c r="ABQ181" s="1"/>
      <c r="ABR181" s="1"/>
      <c r="ABS181" s="1"/>
      <c r="ABT181" s="1"/>
      <c r="ABU181" s="1"/>
      <c r="ABV181" s="1"/>
      <c r="ABW181" s="1"/>
      <c r="ABX181" s="1"/>
      <c r="ABY181" s="1"/>
      <c r="ABZ181" s="1"/>
      <c r="ACA181" s="1"/>
      <c r="ACB181" s="1"/>
      <c r="ACC181" s="1"/>
      <c r="ACD181" s="1"/>
      <c r="ACE181" s="1"/>
      <c r="ACF181" s="1"/>
      <c r="ACG181" s="1"/>
      <c r="ACH181" s="1"/>
      <c r="ACI181" s="1"/>
      <c r="ACJ181" s="1"/>
      <c r="ACK181" s="1"/>
      <c r="ACL181" s="1"/>
      <c r="ACM181" s="1"/>
      <c r="ACN181" s="1"/>
      <c r="ACO181" s="1"/>
      <c r="ACP181" s="1"/>
      <c r="ACQ181" s="1"/>
      <c r="ACR181" s="1"/>
      <c r="ACS181" s="1"/>
      <c r="ACT181" s="1"/>
      <c r="ACU181" s="1"/>
      <c r="ACV181" s="1"/>
      <c r="ACW181" s="1"/>
      <c r="ACX181" s="1"/>
      <c r="ACY181" s="1"/>
      <c r="ACZ181" s="1"/>
      <c r="ADA181" s="1"/>
    </row>
    <row r="182" spans="1:781" s="81" customFormat="1" ht="15.6" x14ac:dyDescent="0.3">
      <c r="A182" s="38">
        <v>3</v>
      </c>
      <c r="B182" s="41" t="s">
        <v>560</v>
      </c>
      <c r="C182" s="24" t="s">
        <v>184</v>
      </c>
      <c r="D182" s="25" t="s">
        <v>201</v>
      </c>
      <c r="E182" s="25" t="s">
        <v>107</v>
      </c>
      <c r="F182" s="25">
        <v>79</v>
      </c>
      <c r="G182" s="79">
        <v>1230000</v>
      </c>
      <c r="H182" s="25">
        <v>2</v>
      </c>
      <c r="I182" s="25" t="s">
        <v>47</v>
      </c>
      <c r="J182" s="25" t="s">
        <v>108</v>
      </c>
      <c r="K182" s="95">
        <v>68</v>
      </c>
      <c r="L182" s="28">
        <v>1985</v>
      </c>
      <c r="M182" s="29">
        <v>31245</v>
      </c>
      <c r="N182" s="30"/>
      <c r="O182" s="31"/>
      <c r="P182" s="31"/>
      <c r="Q182" s="32" t="s">
        <v>429</v>
      </c>
      <c r="R182" s="33"/>
      <c r="S182" s="34" t="s">
        <v>270</v>
      </c>
      <c r="T182" s="35" t="str">
        <f t="shared" si="21"/>
        <v>Coal</v>
      </c>
      <c r="U182" s="34"/>
      <c r="V182" s="34"/>
      <c r="W182" s="34"/>
      <c r="X182" s="34"/>
      <c r="Y182" s="34"/>
      <c r="Z182" s="34"/>
      <c r="AA182" s="34"/>
      <c r="AB182" s="1"/>
      <c r="AC182" s="36">
        <f t="shared" si="20"/>
        <v>0</v>
      </c>
      <c r="AD182" s="36">
        <f t="shared" si="22"/>
        <v>0</v>
      </c>
      <c r="AE182" s="36">
        <f t="shared" si="23"/>
        <v>0</v>
      </c>
      <c r="AF182" s="36">
        <f t="shared" si="24"/>
        <v>0</v>
      </c>
      <c r="AG182" s="37"/>
      <c r="AH182" s="37">
        <f>IF(A182=1,AF182,0)</f>
        <v>0</v>
      </c>
      <c r="AI182" s="37">
        <f>IF(A182=2,AF182,0)</f>
        <v>0</v>
      </c>
      <c r="AJ182" s="37">
        <f>IF(A182=3,AF182,0)</f>
        <v>0</v>
      </c>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c r="JL182" s="1"/>
      <c r="JM182" s="1"/>
      <c r="JN182" s="1"/>
      <c r="JO182" s="1"/>
      <c r="JP182" s="1"/>
      <c r="JQ182" s="1"/>
      <c r="JR182" s="1"/>
      <c r="JS182" s="1"/>
      <c r="JT182" s="1"/>
      <c r="JU182" s="1"/>
      <c r="JV182" s="1"/>
      <c r="JW182" s="1"/>
      <c r="JX182" s="1"/>
      <c r="JY182" s="1"/>
      <c r="JZ182" s="1"/>
      <c r="KA182" s="1"/>
      <c r="KB182" s="1"/>
      <c r="KC182" s="1"/>
      <c r="KD182" s="1"/>
      <c r="KE182" s="1"/>
      <c r="KF182" s="1"/>
      <c r="KG182" s="1"/>
      <c r="KH182" s="1"/>
      <c r="KI182" s="1"/>
      <c r="KJ182" s="1"/>
      <c r="KK182" s="1"/>
      <c r="KL182" s="1"/>
      <c r="KM182" s="1"/>
      <c r="KN182" s="1"/>
      <c r="KO182" s="1"/>
      <c r="KP182" s="1"/>
      <c r="KQ182" s="1"/>
      <c r="KR182" s="1"/>
      <c r="KS182" s="1"/>
      <c r="KT182" s="1"/>
      <c r="KU182" s="1"/>
      <c r="KV182" s="1"/>
      <c r="KW182" s="1"/>
      <c r="KX182" s="1"/>
      <c r="KY182" s="1"/>
      <c r="KZ182" s="1"/>
      <c r="LA182" s="1"/>
      <c r="LB182" s="1"/>
      <c r="LC182" s="1"/>
      <c r="LD182" s="1"/>
      <c r="LE182" s="1"/>
      <c r="LF182" s="1"/>
      <c r="LG182" s="1"/>
      <c r="LH182" s="1"/>
      <c r="LI182" s="1"/>
      <c r="LJ182" s="1"/>
      <c r="LK182" s="1"/>
      <c r="LL182" s="1"/>
      <c r="LM182" s="1"/>
      <c r="LN182" s="1"/>
      <c r="LO182" s="1"/>
      <c r="LP182" s="1"/>
      <c r="LQ182" s="1"/>
      <c r="LR182" s="1"/>
      <c r="LS182" s="1"/>
      <c r="LT182" s="1"/>
      <c r="LU182" s="1"/>
      <c r="LV182" s="1"/>
      <c r="LW182" s="1"/>
      <c r="LX182" s="1"/>
      <c r="LY182" s="1"/>
      <c r="LZ182" s="1"/>
      <c r="MA182" s="1"/>
      <c r="MB182" s="1"/>
      <c r="MC182" s="1"/>
      <c r="MD182" s="1"/>
      <c r="ME182" s="1"/>
      <c r="MF182" s="1"/>
      <c r="MG182" s="1"/>
      <c r="MH182" s="1"/>
      <c r="MI182" s="1"/>
      <c r="MJ182" s="1"/>
      <c r="MK182" s="1"/>
      <c r="ML182" s="1"/>
      <c r="MM182" s="1"/>
      <c r="MN182" s="1"/>
      <c r="MO182" s="1"/>
      <c r="MP182" s="1"/>
      <c r="MQ182" s="1"/>
      <c r="MR182" s="1"/>
      <c r="MS182" s="1"/>
      <c r="MT182" s="1"/>
      <c r="MU182" s="1"/>
      <c r="MV182" s="1"/>
      <c r="MW182" s="1"/>
      <c r="MX182" s="1"/>
      <c r="MY182" s="1"/>
      <c r="MZ182" s="1"/>
      <c r="NA182" s="1"/>
      <c r="NB182" s="1"/>
      <c r="NC182" s="1"/>
      <c r="ND182" s="1"/>
      <c r="NE182" s="1"/>
      <c r="NF182" s="1"/>
      <c r="NG182" s="1"/>
      <c r="NH182" s="1"/>
      <c r="NI182" s="1"/>
      <c r="NJ182" s="1"/>
      <c r="NK182" s="1"/>
      <c r="NL182" s="1"/>
      <c r="NM182" s="1"/>
      <c r="NN182" s="1"/>
      <c r="NO182" s="1"/>
      <c r="NP182" s="1"/>
      <c r="NQ182" s="1"/>
      <c r="NR182" s="1"/>
      <c r="NS182" s="1"/>
      <c r="NT182" s="1"/>
      <c r="NU182" s="1"/>
      <c r="NV182" s="1"/>
      <c r="NW182" s="1"/>
      <c r="NX182" s="1"/>
      <c r="NY182" s="1"/>
      <c r="NZ182" s="1"/>
      <c r="OA182" s="1"/>
      <c r="OB182" s="1"/>
      <c r="OC182" s="1"/>
      <c r="OD182" s="1"/>
      <c r="OE182" s="1"/>
      <c r="OF182" s="1"/>
      <c r="OG182" s="1"/>
      <c r="OH182" s="1"/>
      <c r="OI182" s="1"/>
      <c r="OJ182" s="1"/>
      <c r="OK182" s="1"/>
      <c r="OL182" s="1"/>
      <c r="OM182" s="1"/>
      <c r="ON182" s="1"/>
      <c r="OO182" s="1"/>
      <c r="OP182" s="1"/>
      <c r="OQ182" s="1"/>
      <c r="OR182" s="1"/>
      <c r="OS182" s="1"/>
      <c r="OT182" s="1"/>
      <c r="OU182" s="1"/>
      <c r="OV182" s="1"/>
      <c r="OW182" s="1"/>
      <c r="OX182" s="1"/>
      <c r="OY182" s="1"/>
      <c r="OZ182" s="1"/>
      <c r="PA182" s="1"/>
      <c r="PB182" s="1"/>
      <c r="PC182" s="1"/>
      <c r="PD182" s="1"/>
      <c r="PE182" s="1"/>
      <c r="PF182" s="1"/>
      <c r="PG182" s="1"/>
      <c r="PH182" s="1"/>
      <c r="PI182" s="1"/>
      <c r="PJ182" s="1"/>
      <c r="PK182" s="1"/>
      <c r="PL182" s="1"/>
      <c r="PM182" s="1"/>
      <c r="PN182" s="1"/>
      <c r="PO182" s="1"/>
      <c r="PP182" s="1"/>
      <c r="PQ182" s="1"/>
      <c r="PR182" s="1"/>
      <c r="PS182" s="1"/>
      <c r="PT182" s="1"/>
      <c r="PU182" s="1"/>
      <c r="PV182" s="1"/>
      <c r="PW182" s="1"/>
      <c r="PX182" s="1"/>
      <c r="PY182" s="1"/>
      <c r="PZ182" s="1"/>
      <c r="QA182" s="1"/>
      <c r="QB182" s="1"/>
      <c r="QC182" s="1"/>
      <c r="QD182" s="1"/>
      <c r="QE182" s="1"/>
      <c r="QF182" s="1"/>
      <c r="QG182" s="1"/>
      <c r="QH182" s="1"/>
      <c r="QI182" s="1"/>
      <c r="QJ182" s="1"/>
      <c r="QK182" s="1"/>
      <c r="QL182" s="1"/>
      <c r="QM182" s="1"/>
      <c r="QN182" s="1"/>
      <c r="QO182" s="1"/>
      <c r="QP182" s="1"/>
      <c r="QQ182" s="1"/>
      <c r="QR182" s="1"/>
      <c r="QS182" s="1"/>
      <c r="QT182" s="1"/>
      <c r="QU182" s="1"/>
      <c r="QV182" s="1"/>
      <c r="QW182" s="1"/>
      <c r="QX182" s="1"/>
      <c r="QY182" s="1"/>
      <c r="QZ182" s="1"/>
      <c r="RA182" s="1"/>
      <c r="RB182" s="1"/>
      <c r="RC182" s="1"/>
      <c r="RD182" s="1"/>
      <c r="RE182" s="1"/>
      <c r="RF182" s="1"/>
      <c r="RG182" s="1"/>
      <c r="RH182" s="1"/>
      <c r="RI182" s="1"/>
      <c r="RJ182" s="1"/>
      <c r="RK182" s="1"/>
      <c r="RL182" s="1"/>
      <c r="RM182" s="1"/>
      <c r="RN182" s="1"/>
      <c r="RO182" s="1"/>
      <c r="RP182" s="1"/>
      <c r="RQ182" s="1"/>
      <c r="RR182" s="1"/>
      <c r="RS182" s="1"/>
      <c r="RT182" s="1"/>
      <c r="RU182" s="1"/>
      <c r="RV182" s="1"/>
      <c r="RW182" s="1"/>
      <c r="RX182" s="1"/>
      <c r="RY182" s="1"/>
      <c r="RZ182" s="1"/>
      <c r="SA182" s="1"/>
      <c r="SB182" s="1"/>
      <c r="SC182" s="1"/>
      <c r="SD182" s="1"/>
      <c r="SE182" s="1"/>
      <c r="SF182" s="1"/>
      <c r="SG182" s="1"/>
      <c r="SH182" s="1"/>
      <c r="SI182" s="1"/>
      <c r="SJ182" s="1"/>
      <c r="SK182" s="1"/>
      <c r="SL182" s="1"/>
      <c r="SM182" s="1"/>
      <c r="SN182" s="1"/>
      <c r="SO182" s="1"/>
      <c r="SP182" s="1"/>
      <c r="SQ182" s="1"/>
      <c r="SR182" s="1"/>
      <c r="SS182" s="1"/>
      <c r="ST182" s="1"/>
      <c r="SU182" s="1"/>
      <c r="SV182" s="1"/>
      <c r="SW182" s="1"/>
      <c r="SX182" s="1"/>
      <c r="SY182" s="1"/>
      <c r="SZ182" s="1"/>
      <c r="TA182" s="1"/>
      <c r="TB182" s="1"/>
      <c r="TC182" s="1"/>
      <c r="TD182" s="1"/>
      <c r="TE182" s="1"/>
      <c r="TF182" s="1"/>
      <c r="TG182" s="1"/>
      <c r="TH182" s="1"/>
      <c r="TI182" s="1"/>
      <c r="TJ182" s="1"/>
      <c r="TK182" s="1"/>
      <c r="TL182" s="1"/>
      <c r="TM182" s="1"/>
      <c r="TN182" s="1"/>
      <c r="TO182" s="1"/>
      <c r="TP182" s="1"/>
      <c r="TQ182" s="1"/>
      <c r="TR182" s="1"/>
      <c r="TS182" s="1"/>
      <c r="TT182" s="1"/>
      <c r="TU182" s="1"/>
      <c r="TV182" s="1"/>
      <c r="TW182" s="1"/>
      <c r="TX182" s="1"/>
      <c r="TY182" s="1"/>
      <c r="TZ182" s="1"/>
      <c r="UA182" s="1"/>
      <c r="UB182" s="1"/>
      <c r="UC182" s="1"/>
      <c r="UD182" s="1"/>
      <c r="UE182" s="1"/>
      <c r="UF182" s="1"/>
      <c r="UG182" s="1"/>
      <c r="UH182" s="1"/>
      <c r="UI182" s="1"/>
      <c r="UJ182" s="1"/>
      <c r="UK182" s="1"/>
      <c r="UL182" s="1"/>
      <c r="UM182" s="1"/>
      <c r="UN182" s="1"/>
      <c r="UO182" s="1"/>
      <c r="UP182" s="1"/>
      <c r="UQ182" s="1"/>
      <c r="UR182" s="1"/>
      <c r="US182" s="1"/>
      <c r="UT182" s="1"/>
      <c r="UU182" s="1"/>
      <c r="UV182" s="1"/>
      <c r="UW182" s="1"/>
      <c r="UX182" s="1"/>
      <c r="UY182" s="1"/>
      <c r="UZ182" s="1"/>
      <c r="VA182" s="1"/>
      <c r="VB182" s="1"/>
      <c r="VC182" s="1"/>
      <c r="VD182" s="1"/>
      <c r="VE182" s="1"/>
      <c r="VF182" s="1"/>
      <c r="VG182" s="1"/>
      <c r="VH182" s="1"/>
      <c r="VI182" s="1"/>
      <c r="VJ182" s="1"/>
      <c r="VK182" s="1"/>
      <c r="VL182" s="1"/>
      <c r="VM182" s="1"/>
      <c r="VN182" s="1"/>
      <c r="VO182" s="1"/>
      <c r="VP182" s="1"/>
      <c r="VQ182" s="1"/>
      <c r="VR182" s="1"/>
      <c r="VS182" s="1"/>
      <c r="VT182" s="1"/>
      <c r="VU182" s="1"/>
      <c r="VV182" s="1"/>
      <c r="VW182" s="1"/>
      <c r="VX182" s="1"/>
      <c r="VY182" s="1"/>
      <c r="VZ182" s="1"/>
      <c r="WA182" s="1"/>
      <c r="WB182" s="1"/>
      <c r="WC182" s="1"/>
      <c r="WD182" s="1"/>
      <c r="WE182" s="1"/>
      <c r="WF182" s="1"/>
      <c r="WG182" s="1"/>
      <c r="WH182" s="1"/>
      <c r="WI182" s="1"/>
      <c r="WJ182" s="1"/>
      <c r="WK182" s="1"/>
      <c r="WL182" s="1"/>
      <c r="WM182" s="1"/>
      <c r="WN182" s="1"/>
      <c r="WO182" s="1"/>
      <c r="WP182" s="1"/>
      <c r="WQ182" s="1"/>
      <c r="WR182" s="1"/>
      <c r="WS182" s="1"/>
      <c r="WT182" s="1"/>
      <c r="WU182" s="1"/>
      <c r="WV182" s="1"/>
      <c r="WW182" s="1"/>
      <c r="WX182" s="1"/>
      <c r="WY182" s="1"/>
      <c r="WZ182" s="1"/>
      <c r="XA182" s="1"/>
      <c r="XB182" s="1"/>
      <c r="XC182" s="1"/>
      <c r="XD182" s="1"/>
      <c r="XE182" s="1"/>
      <c r="XF182" s="1"/>
      <c r="XG182" s="1"/>
      <c r="XH182" s="1"/>
      <c r="XI182" s="1"/>
      <c r="XJ182" s="1"/>
      <c r="XK182" s="1"/>
      <c r="XL182" s="1"/>
      <c r="XM182" s="1"/>
      <c r="XN182" s="1"/>
      <c r="XO182" s="1"/>
      <c r="XP182" s="1"/>
      <c r="XQ182" s="1"/>
      <c r="XR182" s="1"/>
      <c r="XS182" s="1"/>
      <c r="XT182" s="1"/>
      <c r="XU182" s="1"/>
      <c r="XV182" s="1"/>
      <c r="XW182" s="1"/>
      <c r="XX182" s="1"/>
      <c r="XY182" s="1"/>
      <c r="XZ182" s="1"/>
      <c r="YA182" s="1"/>
      <c r="YB182" s="1"/>
      <c r="YC182" s="1"/>
      <c r="YD182" s="1"/>
      <c r="YE182" s="1"/>
      <c r="YF182" s="1"/>
      <c r="YG182" s="1"/>
      <c r="YH182" s="1"/>
      <c r="YI182" s="1"/>
      <c r="YJ182" s="1"/>
      <c r="YK182" s="1"/>
      <c r="YL182" s="1"/>
      <c r="YM182" s="1"/>
      <c r="YN182" s="1"/>
      <c r="YO182" s="1"/>
      <c r="YP182" s="1"/>
      <c r="YQ182" s="1"/>
      <c r="YR182" s="1"/>
      <c r="YS182" s="1"/>
      <c r="YT182" s="1"/>
      <c r="YU182" s="1"/>
      <c r="YV182" s="1"/>
      <c r="YW182" s="1"/>
      <c r="YX182" s="1"/>
      <c r="YY182" s="1"/>
      <c r="YZ182" s="1"/>
      <c r="ZA182" s="1"/>
      <c r="ZB182" s="1"/>
      <c r="ZC182" s="1"/>
      <c r="ZD182" s="1"/>
      <c r="ZE182" s="1"/>
      <c r="ZF182" s="1"/>
      <c r="ZG182" s="1"/>
      <c r="ZH182" s="1"/>
      <c r="ZI182" s="1"/>
      <c r="ZJ182" s="1"/>
      <c r="ZK182" s="1"/>
      <c r="ZL182" s="1"/>
      <c r="ZM182" s="1"/>
      <c r="ZN182" s="1"/>
      <c r="ZO182" s="1"/>
      <c r="ZP182" s="1"/>
      <c r="ZQ182" s="1"/>
      <c r="ZR182" s="1"/>
      <c r="ZS182" s="1"/>
      <c r="ZT182" s="1"/>
      <c r="ZU182" s="1"/>
      <c r="ZV182" s="1"/>
      <c r="ZW182" s="1"/>
      <c r="ZX182" s="1"/>
      <c r="ZY182" s="1"/>
      <c r="ZZ182" s="1"/>
      <c r="AAA182" s="1"/>
      <c r="AAB182" s="1"/>
      <c r="AAC182" s="1"/>
      <c r="AAD182" s="1"/>
      <c r="AAE182" s="1"/>
      <c r="AAF182" s="1"/>
      <c r="AAG182" s="1"/>
      <c r="AAH182" s="1"/>
      <c r="AAI182" s="1"/>
      <c r="AAJ182" s="1"/>
      <c r="AAK182" s="1"/>
      <c r="AAL182" s="1"/>
      <c r="AAM182" s="1"/>
      <c r="AAN182" s="1"/>
      <c r="AAO182" s="1"/>
      <c r="AAP182" s="1"/>
      <c r="AAQ182" s="1"/>
      <c r="AAR182" s="1"/>
      <c r="AAS182" s="1"/>
      <c r="AAT182" s="1"/>
      <c r="AAU182" s="1"/>
      <c r="AAV182" s="1"/>
      <c r="AAW182" s="1"/>
      <c r="AAX182" s="1"/>
      <c r="AAY182" s="1"/>
      <c r="AAZ182" s="1"/>
      <c r="ABA182" s="1"/>
      <c r="ABB182" s="1"/>
      <c r="ABC182" s="1"/>
      <c r="ABD182" s="1"/>
      <c r="ABE182" s="1"/>
      <c r="ABF182" s="1"/>
      <c r="ABG182" s="1"/>
      <c r="ABH182" s="1"/>
      <c r="ABI182" s="1"/>
      <c r="ABJ182" s="1"/>
      <c r="ABK182" s="1"/>
      <c r="ABL182" s="1"/>
      <c r="ABM182" s="1"/>
      <c r="ABN182" s="1"/>
      <c r="ABO182" s="1"/>
      <c r="ABP182" s="1"/>
      <c r="ABQ182" s="1"/>
      <c r="ABR182" s="1"/>
      <c r="ABS182" s="1"/>
      <c r="ABT182" s="1"/>
      <c r="ABU182" s="1"/>
      <c r="ABV182" s="1"/>
      <c r="ABW182" s="1"/>
      <c r="ABX182" s="1"/>
      <c r="ABY182" s="1"/>
      <c r="ABZ182" s="1"/>
      <c r="ACA182" s="1"/>
      <c r="ACB182" s="1"/>
      <c r="ACC182" s="1"/>
      <c r="ACD182" s="1"/>
      <c r="ACE182" s="1"/>
      <c r="ACF182" s="1"/>
      <c r="ACG182" s="1"/>
      <c r="ACH182" s="1"/>
      <c r="ACI182" s="1"/>
      <c r="ACJ182" s="1"/>
      <c r="ACK182" s="1"/>
      <c r="ACL182" s="1"/>
      <c r="ACM182" s="1"/>
      <c r="ACN182" s="1"/>
      <c r="ACO182" s="1"/>
      <c r="ACP182" s="1"/>
      <c r="ACQ182" s="1"/>
      <c r="ACR182" s="1"/>
      <c r="ACS182" s="1"/>
      <c r="ACT182" s="1"/>
      <c r="ACU182" s="1"/>
      <c r="ACV182" s="1"/>
      <c r="ACW182" s="1"/>
      <c r="ACX182" s="1"/>
      <c r="ACY182" s="1"/>
      <c r="ACZ182" s="1"/>
      <c r="ADA182" s="1"/>
    </row>
    <row r="183" spans="1:781" s="81" customFormat="1" ht="15.6" x14ac:dyDescent="0.3">
      <c r="A183" s="409">
        <v>2</v>
      </c>
      <c r="B183" s="41" t="s">
        <v>561</v>
      </c>
      <c r="C183" s="24" t="s">
        <v>65</v>
      </c>
      <c r="D183" s="25" t="s">
        <v>58</v>
      </c>
      <c r="E183" s="25" t="s">
        <v>249</v>
      </c>
      <c r="F183" s="25">
        <v>40</v>
      </c>
      <c r="G183" s="79">
        <v>2000000</v>
      </c>
      <c r="H183" s="25">
        <v>1</v>
      </c>
      <c r="I183" s="25" t="s">
        <v>47</v>
      </c>
      <c r="J183" s="25" t="s">
        <v>250</v>
      </c>
      <c r="K183" s="95">
        <v>30</v>
      </c>
      <c r="L183" s="28">
        <v>1985</v>
      </c>
      <c r="M183" s="29">
        <v>31109</v>
      </c>
      <c r="N183" s="30">
        <v>500000</v>
      </c>
      <c r="O183" s="31">
        <v>8</v>
      </c>
      <c r="P183" s="31"/>
      <c r="Q183" s="32" t="s">
        <v>562</v>
      </c>
      <c r="R183" s="33"/>
      <c r="S183" s="34"/>
      <c r="T183" s="35" t="str">
        <f t="shared" si="21"/>
        <v>Cu</v>
      </c>
      <c r="U183" s="34"/>
      <c r="V183" s="34"/>
      <c r="W183" s="34"/>
      <c r="X183" s="34"/>
      <c r="Y183" s="34"/>
      <c r="Z183" s="34"/>
      <c r="AA183" s="34"/>
      <c r="AB183" s="1"/>
      <c r="AC183" s="36">
        <f t="shared" si="20"/>
        <v>0.2636222862062802</v>
      </c>
      <c r="AD183" s="36">
        <f t="shared" si="22"/>
        <v>0.20512820512820512</v>
      </c>
      <c r="AE183" s="36">
        <f t="shared" si="23"/>
        <v>0</v>
      </c>
      <c r="AF183" s="36">
        <f t="shared" si="24"/>
        <v>0.46875049133448532</v>
      </c>
      <c r="AG183" s="37"/>
      <c r="AH183" s="37">
        <f>IF(A183=1,AF183,0)</f>
        <v>0</v>
      </c>
      <c r="AI183" s="37">
        <f>IF(A183=2,AF183,0)</f>
        <v>0.46875049133448532</v>
      </c>
      <c r="AJ183" s="37">
        <f>IF(A183=3,AF183,0)</f>
        <v>0</v>
      </c>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c r="JL183" s="1"/>
      <c r="JM183" s="1"/>
      <c r="JN183" s="1"/>
      <c r="JO183" s="1"/>
      <c r="JP183" s="1"/>
      <c r="JQ183" s="1"/>
      <c r="JR183" s="1"/>
      <c r="JS183" s="1"/>
      <c r="JT183" s="1"/>
      <c r="JU183" s="1"/>
      <c r="JV183" s="1"/>
      <c r="JW183" s="1"/>
      <c r="JX183" s="1"/>
      <c r="JY183" s="1"/>
      <c r="JZ183" s="1"/>
      <c r="KA183" s="1"/>
      <c r="KB183" s="1"/>
      <c r="KC183" s="1"/>
      <c r="KD183" s="1"/>
      <c r="KE183" s="1"/>
      <c r="KF183" s="1"/>
      <c r="KG183" s="1"/>
      <c r="KH183" s="1"/>
      <c r="KI183" s="1"/>
      <c r="KJ183" s="1"/>
      <c r="KK183" s="1"/>
      <c r="KL183" s="1"/>
      <c r="KM183" s="1"/>
      <c r="KN183" s="1"/>
      <c r="KO183" s="1"/>
      <c r="KP183" s="1"/>
      <c r="KQ183" s="1"/>
      <c r="KR183" s="1"/>
      <c r="KS183" s="1"/>
      <c r="KT183" s="1"/>
      <c r="KU183" s="1"/>
      <c r="KV183" s="1"/>
      <c r="KW183" s="1"/>
      <c r="KX183" s="1"/>
      <c r="KY183" s="1"/>
      <c r="KZ183" s="1"/>
      <c r="LA183" s="1"/>
      <c r="LB183" s="1"/>
      <c r="LC183" s="1"/>
      <c r="LD183" s="1"/>
      <c r="LE183" s="1"/>
      <c r="LF183" s="1"/>
      <c r="LG183" s="1"/>
      <c r="LH183" s="1"/>
      <c r="LI183" s="1"/>
      <c r="LJ183" s="1"/>
      <c r="LK183" s="1"/>
      <c r="LL183" s="1"/>
      <c r="LM183" s="1"/>
      <c r="LN183" s="1"/>
      <c r="LO183" s="1"/>
      <c r="LP183" s="1"/>
      <c r="LQ183" s="1"/>
      <c r="LR183" s="1"/>
      <c r="LS183" s="1"/>
      <c r="LT183" s="1"/>
      <c r="LU183" s="1"/>
      <c r="LV183" s="1"/>
      <c r="LW183" s="1"/>
      <c r="LX183" s="1"/>
      <c r="LY183" s="1"/>
      <c r="LZ183" s="1"/>
      <c r="MA183" s="1"/>
      <c r="MB183" s="1"/>
      <c r="MC183" s="1"/>
      <c r="MD183" s="1"/>
      <c r="ME183" s="1"/>
      <c r="MF183" s="1"/>
      <c r="MG183" s="1"/>
      <c r="MH183" s="1"/>
      <c r="MI183" s="1"/>
      <c r="MJ183" s="1"/>
      <c r="MK183" s="1"/>
      <c r="ML183" s="1"/>
      <c r="MM183" s="1"/>
      <c r="MN183" s="1"/>
      <c r="MO183" s="1"/>
      <c r="MP183" s="1"/>
      <c r="MQ183" s="1"/>
      <c r="MR183" s="1"/>
      <c r="MS183" s="1"/>
      <c r="MT183" s="1"/>
      <c r="MU183" s="1"/>
      <c r="MV183" s="1"/>
      <c r="MW183" s="1"/>
      <c r="MX183" s="1"/>
      <c r="MY183" s="1"/>
      <c r="MZ183" s="1"/>
      <c r="NA183" s="1"/>
      <c r="NB183" s="1"/>
      <c r="NC183" s="1"/>
      <c r="ND183" s="1"/>
      <c r="NE183" s="1"/>
      <c r="NF183" s="1"/>
      <c r="NG183" s="1"/>
      <c r="NH183" s="1"/>
      <c r="NI183" s="1"/>
      <c r="NJ183" s="1"/>
      <c r="NK183" s="1"/>
      <c r="NL183" s="1"/>
      <c r="NM183" s="1"/>
      <c r="NN183" s="1"/>
      <c r="NO183" s="1"/>
      <c r="NP183" s="1"/>
      <c r="NQ183" s="1"/>
      <c r="NR183" s="1"/>
      <c r="NS183" s="1"/>
      <c r="NT183" s="1"/>
      <c r="NU183" s="1"/>
      <c r="NV183" s="1"/>
      <c r="NW183" s="1"/>
      <c r="NX183" s="1"/>
      <c r="NY183" s="1"/>
      <c r="NZ183" s="1"/>
      <c r="OA183" s="1"/>
      <c r="OB183" s="1"/>
      <c r="OC183" s="1"/>
      <c r="OD183" s="1"/>
      <c r="OE183" s="1"/>
      <c r="OF183" s="1"/>
      <c r="OG183" s="1"/>
      <c r="OH183" s="1"/>
      <c r="OI183" s="1"/>
      <c r="OJ183" s="1"/>
      <c r="OK183" s="1"/>
      <c r="OL183" s="1"/>
      <c r="OM183" s="1"/>
      <c r="ON183" s="1"/>
      <c r="OO183" s="1"/>
      <c r="OP183" s="1"/>
      <c r="OQ183" s="1"/>
      <c r="OR183" s="1"/>
      <c r="OS183" s="1"/>
      <c r="OT183" s="1"/>
      <c r="OU183" s="1"/>
      <c r="OV183" s="1"/>
      <c r="OW183" s="1"/>
      <c r="OX183" s="1"/>
      <c r="OY183" s="1"/>
      <c r="OZ183" s="1"/>
      <c r="PA183" s="1"/>
      <c r="PB183" s="1"/>
      <c r="PC183" s="1"/>
      <c r="PD183" s="1"/>
      <c r="PE183" s="1"/>
      <c r="PF183" s="1"/>
      <c r="PG183" s="1"/>
      <c r="PH183" s="1"/>
      <c r="PI183" s="1"/>
      <c r="PJ183" s="1"/>
      <c r="PK183" s="1"/>
      <c r="PL183" s="1"/>
      <c r="PM183" s="1"/>
      <c r="PN183" s="1"/>
      <c r="PO183" s="1"/>
      <c r="PP183" s="1"/>
      <c r="PQ183" s="1"/>
      <c r="PR183" s="1"/>
      <c r="PS183" s="1"/>
      <c r="PT183" s="1"/>
      <c r="PU183" s="1"/>
      <c r="PV183" s="1"/>
      <c r="PW183" s="1"/>
      <c r="PX183" s="1"/>
      <c r="PY183" s="1"/>
      <c r="PZ183" s="1"/>
      <c r="QA183" s="1"/>
      <c r="QB183" s="1"/>
      <c r="QC183" s="1"/>
      <c r="QD183" s="1"/>
      <c r="QE183" s="1"/>
      <c r="QF183" s="1"/>
      <c r="QG183" s="1"/>
      <c r="QH183" s="1"/>
      <c r="QI183" s="1"/>
      <c r="QJ183" s="1"/>
      <c r="QK183" s="1"/>
      <c r="QL183" s="1"/>
      <c r="QM183" s="1"/>
      <c r="QN183" s="1"/>
      <c r="QO183" s="1"/>
      <c r="QP183" s="1"/>
      <c r="QQ183" s="1"/>
      <c r="QR183" s="1"/>
      <c r="QS183" s="1"/>
      <c r="QT183" s="1"/>
      <c r="QU183" s="1"/>
      <c r="QV183" s="1"/>
      <c r="QW183" s="1"/>
      <c r="QX183" s="1"/>
      <c r="QY183" s="1"/>
      <c r="QZ183" s="1"/>
      <c r="RA183" s="1"/>
      <c r="RB183" s="1"/>
      <c r="RC183" s="1"/>
      <c r="RD183" s="1"/>
      <c r="RE183" s="1"/>
      <c r="RF183" s="1"/>
      <c r="RG183" s="1"/>
      <c r="RH183" s="1"/>
      <c r="RI183" s="1"/>
      <c r="RJ183" s="1"/>
      <c r="RK183" s="1"/>
      <c r="RL183" s="1"/>
      <c r="RM183" s="1"/>
      <c r="RN183" s="1"/>
      <c r="RO183" s="1"/>
      <c r="RP183" s="1"/>
      <c r="RQ183" s="1"/>
      <c r="RR183" s="1"/>
      <c r="RS183" s="1"/>
      <c r="RT183" s="1"/>
      <c r="RU183" s="1"/>
      <c r="RV183" s="1"/>
      <c r="RW183" s="1"/>
      <c r="RX183" s="1"/>
      <c r="RY183" s="1"/>
      <c r="RZ183" s="1"/>
      <c r="SA183" s="1"/>
      <c r="SB183" s="1"/>
      <c r="SC183" s="1"/>
      <c r="SD183" s="1"/>
      <c r="SE183" s="1"/>
      <c r="SF183" s="1"/>
      <c r="SG183" s="1"/>
      <c r="SH183" s="1"/>
      <c r="SI183" s="1"/>
      <c r="SJ183" s="1"/>
      <c r="SK183" s="1"/>
      <c r="SL183" s="1"/>
      <c r="SM183" s="1"/>
      <c r="SN183" s="1"/>
      <c r="SO183" s="1"/>
      <c r="SP183" s="1"/>
      <c r="SQ183" s="1"/>
      <c r="SR183" s="1"/>
      <c r="SS183" s="1"/>
      <c r="ST183" s="1"/>
      <c r="SU183" s="1"/>
      <c r="SV183" s="1"/>
      <c r="SW183" s="1"/>
      <c r="SX183" s="1"/>
      <c r="SY183" s="1"/>
      <c r="SZ183" s="1"/>
      <c r="TA183" s="1"/>
      <c r="TB183" s="1"/>
      <c r="TC183" s="1"/>
      <c r="TD183" s="1"/>
      <c r="TE183" s="1"/>
      <c r="TF183" s="1"/>
      <c r="TG183" s="1"/>
      <c r="TH183" s="1"/>
      <c r="TI183" s="1"/>
      <c r="TJ183" s="1"/>
      <c r="TK183" s="1"/>
      <c r="TL183" s="1"/>
      <c r="TM183" s="1"/>
      <c r="TN183" s="1"/>
      <c r="TO183" s="1"/>
      <c r="TP183" s="1"/>
      <c r="TQ183" s="1"/>
      <c r="TR183" s="1"/>
      <c r="TS183" s="1"/>
      <c r="TT183" s="1"/>
      <c r="TU183" s="1"/>
      <c r="TV183" s="1"/>
      <c r="TW183" s="1"/>
      <c r="TX183" s="1"/>
      <c r="TY183" s="1"/>
      <c r="TZ183" s="1"/>
      <c r="UA183" s="1"/>
      <c r="UB183" s="1"/>
      <c r="UC183" s="1"/>
      <c r="UD183" s="1"/>
      <c r="UE183" s="1"/>
      <c r="UF183" s="1"/>
      <c r="UG183" s="1"/>
      <c r="UH183" s="1"/>
      <c r="UI183" s="1"/>
      <c r="UJ183" s="1"/>
      <c r="UK183" s="1"/>
      <c r="UL183" s="1"/>
      <c r="UM183" s="1"/>
      <c r="UN183" s="1"/>
      <c r="UO183" s="1"/>
      <c r="UP183" s="1"/>
      <c r="UQ183" s="1"/>
      <c r="UR183" s="1"/>
      <c r="US183" s="1"/>
      <c r="UT183" s="1"/>
      <c r="UU183" s="1"/>
      <c r="UV183" s="1"/>
      <c r="UW183" s="1"/>
      <c r="UX183" s="1"/>
      <c r="UY183" s="1"/>
      <c r="UZ183" s="1"/>
      <c r="VA183" s="1"/>
      <c r="VB183" s="1"/>
      <c r="VC183" s="1"/>
      <c r="VD183" s="1"/>
      <c r="VE183" s="1"/>
      <c r="VF183" s="1"/>
      <c r="VG183" s="1"/>
      <c r="VH183" s="1"/>
      <c r="VI183" s="1"/>
      <c r="VJ183" s="1"/>
      <c r="VK183" s="1"/>
      <c r="VL183" s="1"/>
      <c r="VM183" s="1"/>
      <c r="VN183" s="1"/>
      <c r="VO183" s="1"/>
      <c r="VP183" s="1"/>
      <c r="VQ183" s="1"/>
      <c r="VR183" s="1"/>
      <c r="VS183" s="1"/>
      <c r="VT183" s="1"/>
      <c r="VU183" s="1"/>
      <c r="VV183" s="1"/>
      <c r="VW183" s="1"/>
      <c r="VX183" s="1"/>
      <c r="VY183" s="1"/>
      <c r="VZ183" s="1"/>
      <c r="WA183" s="1"/>
      <c r="WB183" s="1"/>
      <c r="WC183" s="1"/>
      <c r="WD183" s="1"/>
      <c r="WE183" s="1"/>
      <c r="WF183" s="1"/>
      <c r="WG183" s="1"/>
      <c r="WH183" s="1"/>
      <c r="WI183" s="1"/>
      <c r="WJ183" s="1"/>
      <c r="WK183" s="1"/>
      <c r="WL183" s="1"/>
      <c r="WM183" s="1"/>
      <c r="WN183" s="1"/>
      <c r="WO183" s="1"/>
      <c r="WP183" s="1"/>
      <c r="WQ183" s="1"/>
      <c r="WR183" s="1"/>
      <c r="WS183" s="1"/>
      <c r="WT183" s="1"/>
      <c r="WU183" s="1"/>
      <c r="WV183" s="1"/>
      <c r="WW183" s="1"/>
      <c r="WX183" s="1"/>
      <c r="WY183" s="1"/>
      <c r="WZ183" s="1"/>
      <c r="XA183" s="1"/>
      <c r="XB183" s="1"/>
      <c r="XC183" s="1"/>
      <c r="XD183" s="1"/>
      <c r="XE183" s="1"/>
      <c r="XF183" s="1"/>
      <c r="XG183" s="1"/>
      <c r="XH183" s="1"/>
      <c r="XI183" s="1"/>
      <c r="XJ183" s="1"/>
      <c r="XK183" s="1"/>
      <c r="XL183" s="1"/>
      <c r="XM183" s="1"/>
      <c r="XN183" s="1"/>
      <c r="XO183" s="1"/>
      <c r="XP183" s="1"/>
      <c r="XQ183" s="1"/>
      <c r="XR183" s="1"/>
      <c r="XS183" s="1"/>
      <c r="XT183" s="1"/>
      <c r="XU183" s="1"/>
      <c r="XV183" s="1"/>
      <c r="XW183" s="1"/>
      <c r="XX183" s="1"/>
      <c r="XY183" s="1"/>
      <c r="XZ183" s="1"/>
      <c r="YA183" s="1"/>
      <c r="YB183" s="1"/>
      <c r="YC183" s="1"/>
      <c r="YD183" s="1"/>
      <c r="YE183" s="1"/>
      <c r="YF183" s="1"/>
      <c r="YG183" s="1"/>
      <c r="YH183" s="1"/>
      <c r="YI183" s="1"/>
      <c r="YJ183" s="1"/>
      <c r="YK183" s="1"/>
      <c r="YL183" s="1"/>
      <c r="YM183" s="1"/>
      <c r="YN183" s="1"/>
      <c r="YO183" s="1"/>
      <c r="YP183" s="1"/>
      <c r="YQ183" s="1"/>
      <c r="YR183" s="1"/>
      <c r="YS183" s="1"/>
      <c r="YT183" s="1"/>
      <c r="YU183" s="1"/>
      <c r="YV183" s="1"/>
      <c r="YW183" s="1"/>
      <c r="YX183" s="1"/>
      <c r="YY183" s="1"/>
      <c r="YZ183" s="1"/>
      <c r="ZA183" s="1"/>
      <c r="ZB183" s="1"/>
      <c r="ZC183" s="1"/>
      <c r="ZD183" s="1"/>
      <c r="ZE183" s="1"/>
      <c r="ZF183" s="1"/>
      <c r="ZG183" s="1"/>
      <c r="ZH183" s="1"/>
      <c r="ZI183" s="1"/>
      <c r="ZJ183" s="1"/>
      <c r="ZK183" s="1"/>
      <c r="ZL183" s="1"/>
      <c r="ZM183" s="1"/>
      <c r="ZN183" s="1"/>
      <c r="ZO183" s="1"/>
      <c r="ZP183" s="1"/>
      <c r="ZQ183" s="1"/>
      <c r="ZR183" s="1"/>
      <c r="ZS183" s="1"/>
      <c r="ZT183" s="1"/>
      <c r="ZU183" s="1"/>
      <c r="ZV183" s="1"/>
      <c r="ZW183" s="1"/>
      <c r="ZX183" s="1"/>
      <c r="ZY183" s="1"/>
      <c r="ZZ183" s="1"/>
      <c r="AAA183" s="1"/>
      <c r="AAB183" s="1"/>
      <c r="AAC183" s="1"/>
      <c r="AAD183" s="1"/>
      <c r="AAE183" s="1"/>
      <c r="AAF183" s="1"/>
      <c r="AAG183" s="1"/>
      <c r="AAH183" s="1"/>
      <c r="AAI183" s="1"/>
      <c r="AAJ183" s="1"/>
      <c r="AAK183" s="1"/>
      <c r="AAL183" s="1"/>
      <c r="AAM183" s="1"/>
      <c r="AAN183" s="1"/>
      <c r="AAO183" s="1"/>
      <c r="AAP183" s="1"/>
      <c r="AAQ183" s="1"/>
      <c r="AAR183" s="1"/>
      <c r="AAS183" s="1"/>
      <c r="AAT183" s="1"/>
      <c r="AAU183" s="1"/>
      <c r="AAV183" s="1"/>
      <c r="AAW183" s="1"/>
      <c r="AAX183" s="1"/>
      <c r="AAY183" s="1"/>
      <c r="AAZ183" s="1"/>
      <c r="ABA183" s="1"/>
      <c r="ABB183" s="1"/>
      <c r="ABC183" s="1"/>
      <c r="ABD183" s="1"/>
      <c r="ABE183" s="1"/>
      <c r="ABF183" s="1"/>
      <c r="ABG183" s="1"/>
      <c r="ABH183" s="1"/>
      <c r="ABI183" s="1"/>
      <c r="ABJ183" s="1"/>
      <c r="ABK183" s="1"/>
      <c r="ABL183" s="1"/>
      <c r="ABM183" s="1"/>
      <c r="ABN183" s="1"/>
      <c r="ABO183" s="1"/>
      <c r="ABP183" s="1"/>
      <c r="ABQ183" s="1"/>
      <c r="ABR183" s="1"/>
      <c r="ABS183" s="1"/>
      <c r="ABT183" s="1"/>
      <c r="ABU183" s="1"/>
      <c r="ABV183" s="1"/>
      <c r="ABW183" s="1"/>
      <c r="ABX183" s="1"/>
      <c r="ABY183" s="1"/>
      <c r="ABZ183" s="1"/>
      <c r="ACA183" s="1"/>
      <c r="ACB183" s="1"/>
      <c r="ACC183" s="1"/>
      <c r="ACD183" s="1"/>
      <c r="ACE183" s="1"/>
      <c r="ACF183" s="1"/>
      <c r="ACG183" s="1"/>
      <c r="ACH183" s="1"/>
      <c r="ACI183" s="1"/>
      <c r="ACJ183" s="1"/>
      <c r="ACK183" s="1"/>
      <c r="ACL183" s="1"/>
      <c r="ACM183" s="1"/>
      <c r="ACN183" s="1"/>
      <c r="ACO183" s="1"/>
      <c r="ACP183" s="1"/>
      <c r="ACQ183" s="1"/>
      <c r="ACR183" s="1"/>
      <c r="ACS183" s="1"/>
      <c r="ACT183" s="1"/>
      <c r="ACU183" s="1"/>
      <c r="ACV183" s="1"/>
      <c r="ACW183" s="1"/>
      <c r="ACX183" s="1"/>
      <c r="ACY183" s="1"/>
      <c r="ACZ183" s="1"/>
      <c r="ADA183" s="1"/>
    </row>
    <row r="184" spans="1:781" s="81" customFormat="1" ht="24" x14ac:dyDescent="0.3">
      <c r="A184" s="409">
        <v>2</v>
      </c>
      <c r="B184" s="41" t="s">
        <v>563</v>
      </c>
      <c r="C184" s="24" t="s">
        <v>65</v>
      </c>
      <c r="D184" s="25" t="s">
        <v>58</v>
      </c>
      <c r="E184" s="25" t="s">
        <v>81</v>
      </c>
      <c r="F184" s="25">
        <v>24</v>
      </c>
      <c r="G184" s="79">
        <v>700000</v>
      </c>
      <c r="H184" s="25">
        <v>1</v>
      </c>
      <c r="I184" s="25" t="s">
        <v>47</v>
      </c>
      <c r="J184" s="25" t="s">
        <v>250</v>
      </c>
      <c r="K184" s="95">
        <v>178</v>
      </c>
      <c r="L184" s="28">
        <v>1985</v>
      </c>
      <c r="M184" s="29">
        <v>31109</v>
      </c>
      <c r="N184" s="30">
        <v>280000</v>
      </c>
      <c r="O184" s="31">
        <v>5</v>
      </c>
      <c r="P184" s="31"/>
      <c r="Q184" s="32" t="s">
        <v>564</v>
      </c>
      <c r="R184" s="33" t="s">
        <v>565</v>
      </c>
      <c r="S184" s="34"/>
      <c r="T184" s="35" t="str">
        <f t="shared" si="21"/>
        <v>Cu</v>
      </c>
      <c r="U184" s="34"/>
      <c r="V184" s="34"/>
      <c r="W184" s="34"/>
      <c r="X184" s="34"/>
      <c r="Y184" s="34"/>
      <c r="Z184" s="34"/>
      <c r="AA184" s="34"/>
      <c r="AB184" s="1"/>
      <c r="AC184" s="36">
        <f t="shared" si="20"/>
        <v>0.14762848027551692</v>
      </c>
      <c r="AD184" s="36">
        <f t="shared" si="22"/>
        <v>0.12820512820512819</v>
      </c>
      <c r="AE184" s="36">
        <f t="shared" si="23"/>
        <v>0</v>
      </c>
      <c r="AF184" s="36">
        <f t="shared" si="24"/>
        <v>0.27583360848064509</v>
      </c>
      <c r="AG184" s="37"/>
      <c r="AH184" s="37">
        <f>IF(A184=1,AF184,0)</f>
        <v>0</v>
      </c>
      <c r="AI184" s="37">
        <f>IF(A184=2,AF184,0)</f>
        <v>0.27583360848064509</v>
      </c>
      <c r="AJ184" s="37">
        <f>IF(A184=3,AF184,0)</f>
        <v>0</v>
      </c>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c r="JL184" s="1"/>
      <c r="JM184" s="1"/>
      <c r="JN184" s="1"/>
      <c r="JO184" s="1"/>
      <c r="JP184" s="1"/>
      <c r="JQ184" s="1"/>
      <c r="JR184" s="1"/>
      <c r="JS184" s="1"/>
      <c r="JT184" s="1"/>
      <c r="JU184" s="1"/>
      <c r="JV184" s="1"/>
      <c r="JW184" s="1"/>
      <c r="JX184" s="1"/>
      <c r="JY184" s="1"/>
      <c r="JZ184" s="1"/>
      <c r="KA184" s="1"/>
      <c r="KB184" s="1"/>
      <c r="KC184" s="1"/>
      <c r="KD184" s="1"/>
      <c r="KE184" s="1"/>
      <c r="KF184" s="1"/>
      <c r="KG184" s="1"/>
      <c r="KH184" s="1"/>
      <c r="KI184" s="1"/>
      <c r="KJ184" s="1"/>
      <c r="KK184" s="1"/>
      <c r="KL184" s="1"/>
      <c r="KM184" s="1"/>
      <c r="KN184" s="1"/>
      <c r="KO184" s="1"/>
      <c r="KP184" s="1"/>
      <c r="KQ184" s="1"/>
      <c r="KR184" s="1"/>
      <c r="KS184" s="1"/>
      <c r="KT184" s="1"/>
      <c r="KU184" s="1"/>
      <c r="KV184" s="1"/>
      <c r="KW184" s="1"/>
      <c r="KX184" s="1"/>
      <c r="KY184" s="1"/>
      <c r="KZ184" s="1"/>
      <c r="LA184" s="1"/>
      <c r="LB184" s="1"/>
      <c r="LC184" s="1"/>
      <c r="LD184" s="1"/>
      <c r="LE184" s="1"/>
      <c r="LF184" s="1"/>
      <c r="LG184" s="1"/>
      <c r="LH184" s="1"/>
      <c r="LI184" s="1"/>
      <c r="LJ184" s="1"/>
      <c r="LK184" s="1"/>
      <c r="LL184" s="1"/>
      <c r="LM184" s="1"/>
      <c r="LN184" s="1"/>
      <c r="LO184" s="1"/>
      <c r="LP184" s="1"/>
      <c r="LQ184" s="1"/>
      <c r="LR184" s="1"/>
      <c r="LS184" s="1"/>
      <c r="LT184" s="1"/>
      <c r="LU184" s="1"/>
      <c r="LV184" s="1"/>
      <c r="LW184" s="1"/>
      <c r="LX184" s="1"/>
      <c r="LY184" s="1"/>
      <c r="LZ184" s="1"/>
      <c r="MA184" s="1"/>
      <c r="MB184" s="1"/>
      <c r="MC184" s="1"/>
      <c r="MD184" s="1"/>
      <c r="ME184" s="1"/>
      <c r="MF184" s="1"/>
      <c r="MG184" s="1"/>
      <c r="MH184" s="1"/>
      <c r="MI184" s="1"/>
      <c r="MJ184" s="1"/>
      <c r="MK184" s="1"/>
      <c r="ML184" s="1"/>
      <c r="MM184" s="1"/>
      <c r="MN184" s="1"/>
      <c r="MO184" s="1"/>
      <c r="MP184" s="1"/>
      <c r="MQ184" s="1"/>
      <c r="MR184" s="1"/>
      <c r="MS184" s="1"/>
      <c r="MT184" s="1"/>
      <c r="MU184" s="1"/>
      <c r="MV184" s="1"/>
      <c r="MW184" s="1"/>
      <c r="MX184" s="1"/>
      <c r="MY184" s="1"/>
      <c r="MZ184" s="1"/>
      <c r="NA184" s="1"/>
      <c r="NB184" s="1"/>
      <c r="NC184" s="1"/>
      <c r="ND184" s="1"/>
      <c r="NE184" s="1"/>
      <c r="NF184" s="1"/>
      <c r="NG184" s="1"/>
      <c r="NH184" s="1"/>
      <c r="NI184" s="1"/>
      <c r="NJ184" s="1"/>
      <c r="NK184" s="1"/>
      <c r="NL184" s="1"/>
      <c r="NM184" s="1"/>
      <c r="NN184" s="1"/>
      <c r="NO184" s="1"/>
      <c r="NP184" s="1"/>
      <c r="NQ184" s="1"/>
      <c r="NR184" s="1"/>
      <c r="NS184" s="1"/>
      <c r="NT184" s="1"/>
      <c r="NU184" s="1"/>
      <c r="NV184" s="1"/>
      <c r="NW184" s="1"/>
      <c r="NX184" s="1"/>
      <c r="NY184" s="1"/>
      <c r="NZ184" s="1"/>
      <c r="OA184" s="1"/>
      <c r="OB184" s="1"/>
      <c r="OC184" s="1"/>
      <c r="OD184" s="1"/>
      <c r="OE184" s="1"/>
      <c r="OF184" s="1"/>
      <c r="OG184" s="1"/>
      <c r="OH184" s="1"/>
      <c r="OI184" s="1"/>
      <c r="OJ184" s="1"/>
      <c r="OK184" s="1"/>
      <c r="OL184" s="1"/>
      <c r="OM184" s="1"/>
      <c r="ON184" s="1"/>
      <c r="OO184" s="1"/>
      <c r="OP184" s="1"/>
      <c r="OQ184" s="1"/>
      <c r="OR184" s="1"/>
      <c r="OS184" s="1"/>
      <c r="OT184" s="1"/>
      <c r="OU184" s="1"/>
      <c r="OV184" s="1"/>
      <c r="OW184" s="1"/>
      <c r="OX184" s="1"/>
      <c r="OY184" s="1"/>
      <c r="OZ184" s="1"/>
      <c r="PA184" s="1"/>
      <c r="PB184" s="1"/>
      <c r="PC184" s="1"/>
      <c r="PD184" s="1"/>
      <c r="PE184" s="1"/>
      <c r="PF184" s="1"/>
      <c r="PG184" s="1"/>
      <c r="PH184" s="1"/>
      <c r="PI184" s="1"/>
      <c r="PJ184" s="1"/>
      <c r="PK184" s="1"/>
      <c r="PL184" s="1"/>
      <c r="PM184" s="1"/>
      <c r="PN184" s="1"/>
      <c r="PO184" s="1"/>
      <c r="PP184" s="1"/>
      <c r="PQ184" s="1"/>
      <c r="PR184" s="1"/>
      <c r="PS184" s="1"/>
      <c r="PT184" s="1"/>
      <c r="PU184" s="1"/>
      <c r="PV184" s="1"/>
      <c r="PW184" s="1"/>
      <c r="PX184" s="1"/>
      <c r="PY184" s="1"/>
      <c r="PZ184" s="1"/>
      <c r="QA184" s="1"/>
      <c r="QB184" s="1"/>
      <c r="QC184" s="1"/>
      <c r="QD184" s="1"/>
      <c r="QE184" s="1"/>
      <c r="QF184" s="1"/>
      <c r="QG184" s="1"/>
      <c r="QH184" s="1"/>
      <c r="QI184" s="1"/>
      <c r="QJ184" s="1"/>
      <c r="QK184" s="1"/>
      <c r="QL184" s="1"/>
      <c r="QM184" s="1"/>
      <c r="QN184" s="1"/>
      <c r="QO184" s="1"/>
      <c r="QP184" s="1"/>
      <c r="QQ184" s="1"/>
      <c r="QR184" s="1"/>
      <c r="QS184" s="1"/>
      <c r="QT184" s="1"/>
      <c r="QU184" s="1"/>
      <c r="QV184" s="1"/>
      <c r="QW184" s="1"/>
      <c r="QX184" s="1"/>
      <c r="QY184" s="1"/>
      <c r="QZ184" s="1"/>
      <c r="RA184" s="1"/>
      <c r="RB184" s="1"/>
      <c r="RC184" s="1"/>
      <c r="RD184" s="1"/>
      <c r="RE184" s="1"/>
      <c r="RF184" s="1"/>
      <c r="RG184" s="1"/>
      <c r="RH184" s="1"/>
      <c r="RI184" s="1"/>
      <c r="RJ184" s="1"/>
      <c r="RK184" s="1"/>
      <c r="RL184" s="1"/>
      <c r="RM184" s="1"/>
      <c r="RN184" s="1"/>
      <c r="RO184" s="1"/>
      <c r="RP184" s="1"/>
      <c r="RQ184" s="1"/>
      <c r="RR184" s="1"/>
      <c r="RS184" s="1"/>
      <c r="RT184" s="1"/>
      <c r="RU184" s="1"/>
      <c r="RV184" s="1"/>
      <c r="RW184" s="1"/>
      <c r="RX184" s="1"/>
      <c r="RY184" s="1"/>
      <c r="RZ184" s="1"/>
      <c r="SA184" s="1"/>
      <c r="SB184" s="1"/>
      <c r="SC184" s="1"/>
      <c r="SD184" s="1"/>
      <c r="SE184" s="1"/>
      <c r="SF184" s="1"/>
      <c r="SG184" s="1"/>
      <c r="SH184" s="1"/>
      <c r="SI184" s="1"/>
      <c r="SJ184" s="1"/>
      <c r="SK184" s="1"/>
      <c r="SL184" s="1"/>
      <c r="SM184" s="1"/>
      <c r="SN184" s="1"/>
      <c r="SO184" s="1"/>
      <c r="SP184" s="1"/>
      <c r="SQ184" s="1"/>
      <c r="SR184" s="1"/>
      <c r="SS184" s="1"/>
      <c r="ST184" s="1"/>
      <c r="SU184" s="1"/>
      <c r="SV184" s="1"/>
      <c r="SW184" s="1"/>
      <c r="SX184" s="1"/>
      <c r="SY184" s="1"/>
      <c r="SZ184" s="1"/>
      <c r="TA184" s="1"/>
      <c r="TB184" s="1"/>
      <c r="TC184" s="1"/>
      <c r="TD184" s="1"/>
      <c r="TE184" s="1"/>
      <c r="TF184" s="1"/>
      <c r="TG184" s="1"/>
      <c r="TH184" s="1"/>
      <c r="TI184" s="1"/>
      <c r="TJ184" s="1"/>
      <c r="TK184" s="1"/>
      <c r="TL184" s="1"/>
      <c r="TM184" s="1"/>
      <c r="TN184" s="1"/>
      <c r="TO184" s="1"/>
      <c r="TP184" s="1"/>
      <c r="TQ184" s="1"/>
      <c r="TR184" s="1"/>
      <c r="TS184" s="1"/>
      <c r="TT184" s="1"/>
      <c r="TU184" s="1"/>
      <c r="TV184" s="1"/>
      <c r="TW184" s="1"/>
      <c r="TX184" s="1"/>
      <c r="TY184" s="1"/>
      <c r="TZ184" s="1"/>
      <c r="UA184" s="1"/>
      <c r="UB184" s="1"/>
      <c r="UC184" s="1"/>
      <c r="UD184" s="1"/>
      <c r="UE184" s="1"/>
      <c r="UF184" s="1"/>
      <c r="UG184" s="1"/>
      <c r="UH184" s="1"/>
      <c r="UI184" s="1"/>
      <c r="UJ184" s="1"/>
      <c r="UK184" s="1"/>
      <c r="UL184" s="1"/>
      <c r="UM184" s="1"/>
      <c r="UN184" s="1"/>
      <c r="UO184" s="1"/>
      <c r="UP184" s="1"/>
      <c r="UQ184" s="1"/>
      <c r="UR184" s="1"/>
      <c r="US184" s="1"/>
      <c r="UT184" s="1"/>
      <c r="UU184" s="1"/>
      <c r="UV184" s="1"/>
      <c r="UW184" s="1"/>
      <c r="UX184" s="1"/>
      <c r="UY184" s="1"/>
      <c r="UZ184" s="1"/>
      <c r="VA184" s="1"/>
      <c r="VB184" s="1"/>
      <c r="VC184" s="1"/>
      <c r="VD184" s="1"/>
      <c r="VE184" s="1"/>
      <c r="VF184" s="1"/>
      <c r="VG184" s="1"/>
      <c r="VH184" s="1"/>
      <c r="VI184" s="1"/>
      <c r="VJ184" s="1"/>
      <c r="VK184" s="1"/>
      <c r="VL184" s="1"/>
      <c r="VM184" s="1"/>
      <c r="VN184" s="1"/>
      <c r="VO184" s="1"/>
      <c r="VP184" s="1"/>
      <c r="VQ184" s="1"/>
      <c r="VR184" s="1"/>
      <c r="VS184" s="1"/>
      <c r="VT184" s="1"/>
      <c r="VU184" s="1"/>
      <c r="VV184" s="1"/>
      <c r="VW184" s="1"/>
      <c r="VX184" s="1"/>
      <c r="VY184" s="1"/>
      <c r="VZ184" s="1"/>
      <c r="WA184" s="1"/>
      <c r="WB184" s="1"/>
      <c r="WC184" s="1"/>
      <c r="WD184" s="1"/>
      <c r="WE184" s="1"/>
      <c r="WF184" s="1"/>
      <c r="WG184" s="1"/>
      <c r="WH184" s="1"/>
      <c r="WI184" s="1"/>
      <c r="WJ184" s="1"/>
      <c r="WK184" s="1"/>
      <c r="WL184" s="1"/>
      <c r="WM184" s="1"/>
      <c r="WN184" s="1"/>
      <c r="WO184" s="1"/>
      <c r="WP184" s="1"/>
      <c r="WQ184" s="1"/>
      <c r="WR184" s="1"/>
      <c r="WS184" s="1"/>
      <c r="WT184" s="1"/>
      <c r="WU184" s="1"/>
      <c r="WV184" s="1"/>
      <c r="WW184" s="1"/>
      <c r="WX184" s="1"/>
      <c r="WY184" s="1"/>
      <c r="WZ184" s="1"/>
      <c r="XA184" s="1"/>
      <c r="XB184" s="1"/>
      <c r="XC184" s="1"/>
      <c r="XD184" s="1"/>
      <c r="XE184" s="1"/>
      <c r="XF184" s="1"/>
      <c r="XG184" s="1"/>
      <c r="XH184" s="1"/>
      <c r="XI184" s="1"/>
      <c r="XJ184" s="1"/>
      <c r="XK184" s="1"/>
      <c r="XL184" s="1"/>
      <c r="XM184" s="1"/>
      <c r="XN184" s="1"/>
      <c r="XO184" s="1"/>
      <c r="XP184" s="1"/>
      <c r="XQ184" s="1"/>
      <c r="XR184" s="1"/>
      <c r="XS184" s="1"/>
      <c r="XT184" s="1"/>
      <c r="XU184" s="1"/>
      <c r="XV184" s="1"/>
      <c r="XW184" s="1"/>
      <c r="XX184" s="1"/>
      <c r="XY184" s="1"/>
      <c r="XZ184" s="1"/>
      <c r="YA184" s="1"/>
      <c r="YB184" s="1"/>
      <c r="YC184" s="1"/>
      <c r="YD184" s="1"/>
      <c r="YE184" s="1"/>
      <c r="YF184" s="1"/>
      <c r="YG184" s="1"/>
      <c r="YH184" s="1"/>
      <c r="YI184" s="1"/>
      <c r="YJ184" s="1"/>
      <c r="YK184" s="1"/>
      <c r="YL184" s="1"/>
      <c r="YM184" s="1"/>
      <c r="YN184" s="1"/>
      <c r="YO184" s="1"/>
      <c r="YP184" s="1"/>
      <c r="YQ184" s="1"/>
      <c r="YR184" s="1"/>
      <c r="YS184" s="1"/>
      <c r="YT184" s="1"/>
      <c r="YU184" s="1"/>
      <c r="YV184" s="1"/>
      <c r="YW184" s="1"/>
      <c r="YX184" s="1"/>
      <c r="YY184" s="1"/>
      <c r="YZ184" s="1"/>
      <c r="ZA184" s="1"/>
      <c r="ZB184" s="1"/>
      <c r="ZC184" s="1"/>
      <c r="ZD184" s="1"/>
      <c r="ZE184" s="1"/>
      <c r="ZF184" s="1"/>
      <c r="ZG184" s="1"/>
      <c r="ZH184" s="1"/>
      <c r="ZI184" s="1"/>
      <c r="ZJ184" s="1"/>
      <c r="ZK184" s="1"/>
      <c r="ZL184" s="1"/>
      <c r="ZM184" s="1"/>
      <c r="ZN184" s="1"/>
      <c r="ZO184" s="1"/>
      <c r="ZP184" s="1"/>
      <c r="ZQ184" s="1"/>
      <c r="ZR184" s="1"/>
      <c r="ZS184" s="1"/>
      <c r="ZT184" s="1"/>
      <c r="ZU184" s="1"/>
      <c r="ZV184" s="1"/>
      <c r="ZW184" s="1"/>
      <c r="ZX184" s="1"/>
      <c r="ZY184" s="1"/>
      <c r="ZZ184" s="1"/>
      <c r="AAA184" s="1"/>
      <c r="AAB184" s="1"/>
      <c r="AAC184" s="1"/>
      <c r="AAD184" s="1"/>
      <c r="AAE184" s="1"/>
      <c r="AAF184" s="1"/>
      <c r="AAG184" s="1"/>
      <c r="AAH184" s="1"/>
      <c r="AAI184" s="1"/>
      <c r="AAJ184" s="1"/>
      <c r="AAK184" s="1"/>
      <c r="AAL184" s="1"/>
      <c r="AAM184" s="1"/>
      <c r="AAN184" s="1"/>
      <c r="AAO184" s="1"/>
      <c r="AAP184" s="1"/>
      <c r="AAQ184" s="1"/>
      <c r="AAR184" s="1"/>
      <c r="AAS184" s="1"/>
      <c r="AAT184" s="1"/>
      <c r="AAU184" s="1"/>
      <c r="AAV184" s="1"/>
      <c r="AAW184" s="1"/>
      <c r="AAX184" s="1"/>
      <c r="AAY184" s="1"/>
      <c r="AAZ184" s="1"/>
      <c r="ABA184" s="1"/>
      <c r="ABB184" s="1"/>
      <c r="ABC184" s="1"/>
      <c r="ABD184" s="1"/>
      <c r="ABE184" s="1"/>
      <c r="ABF184" s="1"/>
      <c r="ABG184" s="1"/>
      <c r="ABH184" s="1"/>
      <c r="ABI184" s="1"/>
      <c r="ABJ184" s="1"/>
      <c r="ABK184" s="1"/>
      <c r="ABL184" s="1"/>
      <c r="ABM184" s="1"/>
      <c r="ABN184" s="1"/>
      <c r="ABO184" s="1"/>
      <c r="ABP184" s="1"/>
      <c r="ABQ184" s="1"/>
      <c r="ABR184" s="1"/>
      <c r="ABS184" s="1"/>
      <c r="ABT184" s="1"/>
      <c r="ABU184" s="1"/>
      <c r="ABV184" s="1"/>
      <c r="ABW184" s="1"/>
      <c r="ABX184" s="1"/>
      <c r="ABY184" s="1"/>
      <c r="ABZ184" s="1"/>
      <c r="ACA184" s="1"/>
      <c r="ACB184" s="1"/>
      <c r="ACC184" s="1"/>
      <c r="ACD184" s="1"/>
      <c r="ACE184" s="1"/>
      <c r="ACF184" s="1"/>
      <c r="ACG184" s="1"/>
      <c r="ACH184" s="1"/>
      <c r="ACI184" s="1"/>
      <c r="ACJ184" s="1"/>
      <c r="ACK184" s="1"/>
      <c r="ACL184" s="1"/>
      <c r="ACM184" s="1"/>
      <c r="ACN184" s="1"/>
      <c r="ACO184" s="1"/>
      <c r="ACP184" s="1"/>
      <c r="ACQ184" s="1"/>
      <c r="ACR184" s="1"/>
      <c r="ACS184" s="1"/>
      <c r="ACT184" s="1"/>
      <c r="ACU184" s="1"/>
      <c r="ACV184" s="1"/>
      <c r="ACW184" s="1"/>
      <c r="ACX184" s="1"/>
      <c r="ACY184" s="1"/>
      <c r="ACZ184" s="1"/>
      <c r="ADA184" s="1"/>
    </row>
    <row r="185" spans="1:781" s="81" customFormat="1" ht="15.6" x14ac:dyDescent="0.3">
      <c r="A185" s="56">
        <v>1</v>
      </c>
      <c r="B185" s="41" t="s">
        <v>566</v>
      </c>
      <c r="C185" s="24" t="s">
        <v>127</v>
      </c>
      <c r="D185" s="25" t="s">
        <v>58</v>
      </c>
      <c r="E185" s="25"/>
      <c r="F185" s="25">
        <v>40</v>
      </c>
      <c r="G185" s="79">
        <v>1100000</v>
      </c>
      <c r="H185" s="25">
        <v>1</v>
      </c>
      <c r="I185" s="25" t="s">
        <v>47</v>
      </c>
      <c r="J185" s="25" t="s">
        <v>99</v>
      </c>
      <c r="K185" s="95"/>
      <c r="L185" s="28">
        <v>1985</v>
      </c>
      <c r="M185" s="92">
        <v>1985</v>
      </c>
      <c r="N185" s="30">
        <v>731000</v>
      </c>
      <c r="O185" s="31">
        <v>4.2</v>
      </c>
      <c r="P185" s="31">
        <v>49</v>
      </c>
      <c r="Q185" s="32" t="s">
        <v>567</v>
      </c>
      <c r="R185" s="33"/>
      <c r="S185" s="34"/>
      <c r="T185" s="35" t="str">
        <f t="shared" si="21"/>
        <v>P</v>
      </c>
      <c r="U185" s="34"/>
      <c r="V185" s="34"/>
      <c r="W185" s="34"/>
      <c r="X185" s="34"/>
      <c r="Y185" s="34"/>
      <c r="Z185" s="34"/>
      <c r="AA185" s="34"/>
      <c r="AB185" s="1"/>
      <c r="AC185" s="36">
        <f t="shared" si="20"/>
        <v>0.38541578243358171</v>
      </c>
      <c r="AD185" s="36">
        <f t="shared" si="22"/>
        <v>0.1076923076923077</v>
      </c>
      <c r="AE185" s="36">
        <f t="shared" si="23"/>
        <v>3.5</v>
      </c>
      <c r="AF185" s="36">
        <f t="shared" si="24"/>
        <v>3.9931080901258893</v>
      </c>
      <c r="AG185" s="37"/>
      <c r="AH185" s="37">
        <f>IF(A185=1,AF185,0)</f>
        <v>3.9931080901258893</v>
      </c>
      <c r="AI185" s="37">
        <f>IF(A185=2,AF185,0)</f>
        <v>0</v>
      </c>
      <c r="AJ185" s="37">
        <f>IF(A185=3,AF185,0)</f>
        <v>0</v>
      </c>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c r="QW185" s="1"/>
      <c r="QX185" s="1"/>
      <c r="QY185" s="1"/>
      <c r="QZ185" s="1"/>
      <c r="RA185" s="1"/>
      <c r="RB185" s="1"/>
      <c r="RC185" s="1"/>
      <c r="RD185" s="1"/>
      <c r="RE185" s="1"/>
      <c r="RF185" s="1"/>
      <c r="RG185" s="1"/>
      <c r="RH185" s="1"/>
      <c r="RI185" s="1"/>
      <c r="RJ185" s="1"/>
      <c r="RK185" s="1"/>
      <c r="RL185" s="1"/>
      <c r="RM185" s="1"/>
      <c r="RN185" s="1"/>
      <c r="RO185" s="1"/>
      <c r="RP185" s="1"/>
      <c r="RQ185" s="1"/>
      <c r="RR185" s="1"/>
      <c r="RS185" s="1"/>
      <c r="RT185" s="1"/>
      <c r="RU185" s="1"/>
      <c r="RV185" s="1"/>
      <c r="RW185" s="1"/>
      <c r="RX185" s="1"/>
      <c r="RY185" s="1"/>
      <c r="RZ185" s="1"/>
      <c r="SA185" s="1"/>
      <c r="SB185" s="1"/>
      <c r="SC185" s="1"/>
      <c r="SD185" s="1"/>
      <c r="SE185" s="1"/>
      <c r="SF185" s="1"/>
      <c r="SG185" s="1"/>
      <c r="SH185" s="1"/>
      <c r="SI185" s="1"/>
      <c r="SJ185" s="1"/>
      <c r="SK185" s="1"/>
      <c r="SL185" s="1"/>
      <c r="SM185" s="1"/>
      <c r="SN185" s="1"/>
      <c r="SO185" s="1"/>
      <c r="SP185" s="1"/>
      <c r="SQ185" s="1"/>
      <c r="SR185" s="1"/>
      <c r="SS185" s="1"/>
      <c r="ST185" s="1"/>
      <c r="SU185" s="1"/>
      <c r="SV185" s="1"/>
      <c r="SW185" s="1"/>
      <c r="SX185" s="1"/>
      <c r="SY185" s="1"/>
      <c r="SZ185" s="1"/>
      <c r="TA185" s="1"/>
      <c r="TB185" s="1"/>
      <c r="TC185" s="1"/>
      <c r="TD185" s="1"/>
      <c r="TE185" s="1"/>
      <c r="TF185" s="1"/>
      <c r="TG185" s="1"/>
      <c r="TH185" s="1"/>
      <c r="TI185" s="1"/>
      <c r="TJ185" s="1"/>
      <c r="TK185" s="1"/>
      <c r="TL185" s="1"/>
      <c r="TM185" s="1"/>
      <c r="TN185" s="1"/>
      <c r="TO185" s="1"/>
      <c r="TP185" s="1"/>
      <c r="TQ185" s="1"/>
      <c r="TR185" s="1"/>
      <c r="TS185" s="1"/>
      <c r="TT185" s="1"/>
      <c r="TU185" s="1"/>
      <c r="TV185" s="1"/>
      <c r="TW185" s="1"/>
      <c r="TX185" s="1"/>
      <c r="TY185" s="1"/>
      <c r="TZ185" s="1"/>
      <c r="UA185" s="1"/>
      <c r="UB185" s="1"/>
      <c r="UC185" s="1"/>
      <c r="UD185" s="1"/>
      <c r="UE185" s="1"/>
      <c r="UF185" s="1"/>
      <c r="UG185" s="1"/>
      <c r="UH185" s="1"/>
      <c r="UI185" s="1"/>
      <c r="UJ185" s="1"/>
      <c r="UK185" s="1"/>
      <c r="UL185" s="1"/>
      <c r="UM185" s="1"/>
      <c r="UN185" s="1"/>
      <c r="UO185" s="1"/>
      <c r="UP185" s="1"/>
      <c r="UQ185" s="1"/>
      <c r="UR185" s="1"/>
      <c r="US185" s="1"/>
      <c r="UT185" s="1"/>
      <c r="UU185" s="1"/>
      <c r="UV185" s="1"/>
      <c r="UW185" s="1"/>
      <c r="UX185" s="1"/>
      <c r="UY185" s="1"/>
      <c r="UZ185" s="1"/>
      <c r="VA185" s="1"/>
      <c r="VB185" s="1"/>
      <c r="VC185" s="1"/>
      <c r="VD185" s="1"/>
      <c r="VE185" s="1"/>
      <c r="VF185" s="1"/>
      <c r="VG185" s="1"/>
      <c r="VH185" s="1"/>
      <c r="VI185" s="1"/>
      <c r="VJ185" s="1"/>
      <c r="VK185" s="1"/>
      <c r="VL185" s="1"/>
      <c r="VM185" s="1"/>
      <c r="VN185" s="1"/>
      <c r="VO185" s="1"/>
      <c r="VP185" s="1"/>
      <c r="VQ185" s="1"/>
      <c r="VR185" s="1"/>
      <c r="VS185" s="1"/>
      <c r="VT185" s="1"/>
      <c r="VU185" s="1"/>
      <c r="VV185" s="1"/>
      <c r="VW185" s="1"/>
      <c r="VX185" s="1"/>
      <c r="VY185" s="1"/>
      <c r="VZ185" s="1"/>
      <c r="WA185" s="1"/>
      <c r="WB185" s="1"/>
      <c r="WC185" s="1"/>
      <c r="WD185" s="1"/>
      <c r="WE185" s="1"/>
      <c r="WF185" s="1"/>
      <c r="WG185" s="1"/>
      <c r="WH185" s="1"/>
      <c r="WI185" s="1"/>
      <c r="WJ185" s="1"/>
      <c r="WK185" s="1"/>
      <c r="WL185" s="1"/>
      <c r="WM185" s="1"/>
      <c r="WN185" s="1"/>
      <c r="WO185" s="1"/>
      <c r="WP185" s="1"/>
      <c r="WQ185" s="1"/>
      <c r="WR185" s="1"/>
      <c r="WS185" s="1"/>
      <c r="WT185" s="1"/>
      <c r="WU185" s="1"/>
      <c r="WV185" s="1"/>
      <c r="WW185" s="1"/>
      <c r="WX185" s="1"/>
      <c r="WY185" s="1"/>
      <c r="WZ185" s="1"/>
      <c r="XA185" s="1"/>
      <c r="XB185" s="1"/>
      <c r="XC185" s="1"/>
      <c r="XD185" s="1"/>
      <c r="XE185" s="1"/>
      <c r="XF185" s="1"/>
      <c r="XG185" s="1"/>
      <c r="XH185" s="1"/>
      <c r="XI185" s="1"/>
      <c r="XJ185" s="1"/>
      <c r="XK185" s="1"/>
      <c r="XL185" s="1"/>
      <c r="XM185" s="1"/>
      <c r="XN185" s="1"/>
      <c r="XO185" s="1"/>
      <c r="XP185" s="1"/>
      <c r="XQ185" s="1"/>
      <c r="XR185" s="1"/>
      <c r="XS185" s="1"/>
      <c r="XT185" s="1"/>
      <c r="XU185" s="1"/>
      <c r="XV185" s="1"/>
      <c r="XW185" s="1"/>
      <c r="XX185" s="1"/>
      <c r="XY185" s="1"/>
      <c r="XZ185" s="1"/>
      <c r="YA185" s="1"/>
      <c r="YB185" s="1"/>
      <c r="YC185" s="1"/>
      <c r="YD185" s="1"/>
      <c r="YE185" s="1"/>
      <c r="YF185" s="1"/>
      <c r="YG185" s="1"/>
      <c r="YH185" s="1"/>
      <c r="YI185" s="1"/>
      <c r="YJ185" s="1"/>
      <c r="YK185" s="1"/>
      <c r="YL185" s="1"/>
      <c r="YM185" s="1"/>
      <c r="YN185" s="1"/>
      <c r="YO185" s="1"/>
      <c r="YP185" s="1"/>
      <c r="YQ185" s="1"/>
      <c r="YR185" s="1"/>
      <c r="YS185" s="1"/>
      <c r="YT185" s="1"/>
      <c r="YU185" s="1"/>
      <c r="YV185" s="1"/>
      <c r="YW185" s="1"/>
      <c r="YX185" s="1"/>
      <c r="YY185" s="1"/>
      <c r="YZ185" s="1"/>
      <c r="ZA185" s="1"/>
      <c r="ZB185" s="1"/>
      <c r="ZC185" s="1"/>
      <c r="ZD185" s="1"/>
      <c r="ZE185" s="1"/>
      <c r="ZF185" s="1"/>
      <c r="ZG185" s="1"/>
      <c r="ZH185" s="1"/>
      <c r="ZI185" s="1"/>
      <c r="ZJ185" s="1"/>
      <c r="ZK185" s="1"/>
      <c r="ZL185" s="1"/>
      <c r="ZM185" s="1"/>
      <c r="ZN185" s="1"/>
      <c r="ZO185" s="1"/>
      <c r="ZP185" s="1"/>
      <c r="ZQ185" s="1"/>
      <c r="ZR185" s="1"/>
      <c r="ZS185" s="1"/>
      <c r="ZT185" s="1"/>
      <c r="ZU185" s="1"/>
      <c r="ZV185" s="1"/>
      <c r="ZW185" s="1"/>
      <c r="ZX185" s="1"/>
      <c r="ZY185" s="1"/>
      <c r="ZZ185" s="1"/>
      <c r="AAA185" s="1"/>
      <c r="AAB185" s="1"/>
      <c r="AAC185" s="1"/>
      <c r="AAD185" s="1"/>
      <c r="AAE185" s="1"/>
      <c r="AAF185" s="1"/>
      <c r="AAG185" s="1"/>
      <c r="AAH185" s="1"/>
      <c r="AAI185" s="1"/>
      <c r="AAJ185" s="1"/>
      <c r="AAK185" s="1"/>
      <c r="AAL185" s="1"/>
      <c r="AAM185" s="1"/>
      <c r="AAN185" s="1"/>
      <c r="AAO185" s="1"/>
      <c r="AAP185" s="1"/>
      <c r="AAQ185" s="1"/>
      <c r="AAR185" s="1"/>
      <c r="AAS185" s="1"/>
      <c r="AAT185" s="1"/>
      <c r="AAU185" s="1"/>
      <c r="AAV185" s="1"/>
      <c r="AAW185" s="1"/>
      <c r="AAX185" s="1"/>
      <c r="AAY185" s="1"/>
      <c r="AAZ185" s="1"/>
      <c r="ABA185" s="1"/>
      <c r="ABB185" s="1"/>
      <c r="ABC185" s="1"/>
      <c r="ABD185" s="1"/>
      <c r="ABE185" s="1"/>
      <c r="ABF185" s="1"/>
      <c r="ABG185" s="1"/>
      <c r="ABH185" s="1"/>
      <c r="ABI185" s="1"/>
      <c r="ABJ185" s="1"/>
      <c r="ABK185" s="1"/>
      <c r="ABL185" s="1"/>
      <c r="ABM185" s="1"/>
      <c r="ABN185" s="1"/>
      <c r="ABO185" s="1"/>
      <c r="ABP185" s="1"/>
      <c r="ABQ185" s="1"/>
      <c r="ABR185" s="1"/>
      <c r="ABS185" s="1"/>
      <c r="ABT185" s="1"/>
      <c r="ABU185" s="1"/>
      <c r="ABV185" s="1"/>
      <c r="ABW185" s="1"/>
      <c r="ABX185" s="1"/>
      <c r="ABY185" s="1"/>
      <c r="ABZ185" s="1"/>
      <c r="ACA185" s="1"/>
      <c r="ACB185" s="1"/>
      <c r="ACC185" s="1"/>
      <c r="ACD185" s="1"/>
      <c r="ACE185" s="1"/>
      <c r="ACF185" s="1"/>
      <c r="ACG185" s="1"/>
      <c r="ACH185" s="1"/>
      <c r="ACI185" s="1"/>
      <c r="ACJ185" s="1"/>
      <c r="ACK185" s="1"/>
      <c r="ACL185" s="1"/>
      <c r="ACM185" s="1"/>
      <c r="ACN185" s="1"/>
      <c r="ACO185" s="1"/>
      <c r="ACP185" s="1"/>
      <c r="ACQ185" s="1"/>
      <c r="ACR185" s="1"/>
      <c r="ACS185" s="1"/>
      <c r="ACT185" s="1"/>
      <c r="ACU185" s="1"/>
      <c r="ACV185" s="1"/>
      <c r="ACW185" s="1"/>
      <c r="ACX185" s="1"/>
      <c r="ACY185" s="1"/>
      <c r="ACZ185" s="1"/>
      <c r="ADA185" s="1"/>
    </row>
    <row r="186" spans="1:781" s="81" customFormat="1" ht="24" x14ac:dyDescent="0.3">
      <c r="A186" s="38">
        <v>3</v>
      </c>
      <c r="B186" s="41" t="s">
        <v>568</v>
      </c>
      <c r="C186" s="24" t="s">
        <v>46</v>
      </c>
      <c r="D186" s="25" t="s">
        <v>272</v>
      </c>
      <c r="E186" s="25" t="s">
        <v>202</v>
      </c>
      <c r="F186" s="25">
        <v>5</v>
      </c>
      <c r="G186" s="79">
        <v>120000</v>
      </c>
      <c r="H186" s="25">
        <v>1</v>
      </c>
      <c r="I186" s="25" t="s">
        <v>47</v>
      </c>
      <c r="J186" s="25" t="s">
        <v>206</v>
      </c>
      <c r="K186" s="95">
        <v>91</v>
      </c>
      <c r="L186" s="28">
        <v>1985</v>
      </c>
      <c r="M186" s="92">
        <v>1985</v>
      </c>
      <c r="N186" s="30">
        <v>25000</v>
      </c>
      <c r="O186" s="31">
        <v>1.5</v>
      </c>
      <c r="P186" s="31"/>
      <c r="Q186" s="32" t="s">
        <v>508</v>
      </c>
      <c r="R186" s="33" t="s">
        <v>569</v>
      </c>
      <c r="S186" s="34"/>
      <c r="T186" s="35" t="str">
        <f t="shared" si="21"/>
        <v>Au</v>
      </c>
      <c r="U186" s="34"/>
      <c r="V186" s="34"/>
      <c r="W186" s="34"/>
      <c r="X186" s="34"/>
      <c r="Y186" s="34"/>
      <c r="Z186" s="34"/>
      <c r="AA186" s="34"/>
      <c r="AB186" s="1"/>
      <c r="AC186" s="36">
        <f t="shared" si="20"/>
        <v>1.3181114310314011E-2</v>
      </c>
      <c r="AD186" s="36">
        <f t="shared" si="22"/>
        <v>3.8461538461538464E-2</v>
      </c>
      <c r="AE186" s="36">
        <f t="shared" si="23"/>
        <v>0</v>
      </c>
      <c r="AF186" s="36">
        <f t="shared" si="24"/>
        <v>5.1642652771852475E-2</v>
      </c>
      <c r="AG186" s="37"/>
      <c r="AH186" s="37">
        <f>IF(A186=1,AF186,0)</f>
        <v>0</v>
      </c>
      <c r="AI186" s="37">
        <f>IF(A186=2,AF186,0)</f>
        <v>0</v>
      </c>
      <c r="AJ186" s="37">
        <f>IF(A186=3,AF186,0)</f>
        <v>5.1642652771852475E-2</v>
      </c>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c r="JL186" s="1"/>
      <c r="JM186" s="1"/>
      <c r="JN186" s="1"/>
      <c r="JO186" s="1"/>
      <c r="JP186" s="1"/>
      <c r="JQ186" s="1"/>
      <c r="JR186" s="1"/>
      <c r="JS186" s="1"/>
      <c r="JT186" s="1"/>
      <c r="JU186" s="1"/>
      <c r="JV186" s="1"/>
      <c r="JW186" s="1"/>
      <c r="JX186" s="1"/>
      <c r="JY186" s="1"/>
      <c r="JZ186" s="1"/>
      <c r="KA186" s="1"/>
      <c r="KB186" s="1"/>
      <c r="KC186" s="1"/>
      <c r="KD186" s="1"/>
      <c r="KE186" s="1"/>
      <c r="KF186" s="1"/>
      <c r="KG186" s="1"/>
      <c r="KH186" s="1"/>
      <c r="KI186" s="1"/>
      <c r="KJ186" s="1"/>
      <c r="KK186" s="1"/>
      <c r="KL186" s="1"/>
      <c r="KM186" s="1"/>
      <c r="KN186" s="1"/>
      <c r="KO186" s="1"/>
      <c r="KP186" s="1"/>
      <c r="KQ186" s="1"/>
      <c r="KR186" s="1"/>
      <c r="KS186" s="1"/>
      <c r="KT186" s="1"/>
      <c r="KU186" s="1"/>
      <c r="KV186" s="1"/>
      <c r="KW186" s="1"/>
      <c r="KX186" s="1"/>
      <c r="KY186" s="1"/>
      <c r="KZ186" s="1"/>
      <c r="LA186" s="1"/>
      <c r="LB186" s="1"/>
      <c r="LC186" s="1"/>
      <c r="LD186" s="1"/>
      <c r="LE186" s="1"/>
      <c r="LF186" s="1"/>
      <c r="LG186" s="1"/>
      <c r="LH186" s="1"/>
      <c r="LI186" s="1"/>
      <c r="LJ186" s="1"/>
      <c r="LK186" s="1"/>
      <c r="LL186" s="1"/>
      <c r="LM186" s="1"/>
      <c r="LN186" s="1"/>
      <c r="LO186" s="1"/>
      <c r="LP186" s="1"/>
      <c r="LQ186" s="1"/>
      <c r="LR186" s="1"/>
      <c r="LS186" s="1"/>
      <c r="LT186" s="1"/>
      <c r="LU186" s="1"/>
      <c r="LV186" s="1"/>
      <c r="LW186" s="1"/>
      <c r="LX186" s="1"/>
      <c r="LY186" s="1"/>
      <c r="LZ186" s="1"/>
      <c r="MA186" s="1"/>
      <c r="MB186" s="1"/>
      <c r="MC186" s="1"/>
      <c r="MD186" s="1"/>
      <c r="ME186" s="1"/>
      <c r="MF186" s="1"/>
      <c r="MG186" s="1"/>
      <c r="MH186" s="1"/>
      <c r="MI186" s="1"/>
      <c r="MJ186" s="1"/>
      <c r="MK186" s="1"/>
      <c r="ML186" s="1"/>
      <c r="MM186" s="1"/>
      <c r="MN186" s="1"/>
      <c r="MO186" s="1"/>
      <c r="MP186" s="1"/>
      <c r="MQ186" s="1"/>
      <c r="MR186" s="1"/>
      <c r="MS186" s="1"/>
      <c r="MT186" s="1"/>
      <c r="MU186" s="1"/>
      <c r="MV186" s="1"/>
      <c r="MW186" s="1"/>
      <c r="MX186" s="1"/>
      <c r="MY186" s="1"/>
      <c r="MZ186" s="1"/>
      <c r="NA186" s="1"/>
      <c r="NB186" s="1"/>
      <c r="NC186" s="1"/>
      <c r="ND186" s="1"/>
      <c r="NE186" s="1"/>
      <c r="NF186" s="1"/>
      <c r="NG186" s="1"/>
      <c r="NH186" s="1"/>
      <c r="NI186" s="1"/>
      <c r="NJ186" s="1"/>
      <c r="NK186" s="1"/>
      <c r="NL186" s="1"/>
      <c r="NM186" s="1"/>
      <c r="NN186" s="1"/>
      <c r="NO186" s="1"/>
      <c r="NP186" s="1"/>
      <c r="NQ186" s="1"/>
      <c r="NR186" s="1"/>
      <c r="NS186" s="1"/>
      <c r="NT186" s="1"/>
      <c r="NU186" s="1"/>
      <c r="NV186" s="1"/>
      <c r="NW186" s="1"/>
      <c r="NX186" s="1"/>
      <c r="NY186" s="1"/>
      <c r="NZ186" s="1"/>
      <c r="OA186" s="1"/>
      <c r="OB186" s="1"/>
      <c r="OC186" s="1"/>
      <c r="OD186" s="1"/>
      <c r="OE186" s="1"/>
      <c r="OF186" s="1"/>
      <c r="OG186" s="1"/>
      <c r="OH186" s="1"/>
      <c r="OI186" s="1"/>
      <c r="OJ186" s="1"/>
      <c r="OK186" s="1"/>
      <c r="OL186" s="1"/>
      <c r="OM186" s="1"/>
      <c r="ON186" s="1"/>
      <c r="OO186" s="1"/>
      <c r="OP186" s="1"/>
      <c r="OQ186" s="1"/>
      <c r="OR186" s="1"/>
      <c r="OS186" s="1"/>
      <c r="OT186" s="1"/>
      <c r="OU186" s="1"/>
      <c r="OV186" s="1"/>
      <c r="OW186" s="1"/>
      <c r="OX186" s="1"/>
      <c r="OY186" s="1"/>
      <c r="OZ186" s="1"/>
      <c r="PA186" s="1"/>
      <c r="PB186" s="1"/>
      <c r="PC186" s="1"/>
      <c r="PD186" s="1"/>
      <c r="PE186" s="1"/>
      <c r="PF186" s="1"/>
      <c r="PG186" s="1"/>
      <c r="PH186" s="1"/>
      <c r="PI186" s="1"/>
      <c r="PJ186" s="1"/>
      <c r="PK186" s="1"/>
      <c r="PL186" s="1"/>
      <c r="PM186" s="1"/>
      <c r="PN186" s="1"/>
      <c r="PO186" s="1"/>
      <c r="PP186" s="1"/>
      <c r="PQ186" s="1"/>
      <c r="PR186" s="1"/>
      <c r="PS186" s="1"/>
      <c r="PT186" s="1"/>
      <c r="PU186" s="1"/>
      <c r="PV186" s="1"/>
      <c r="PW186" s="1"/>
      <c r="PX186" s="1"/>
      <c r="PY186" s="1"/>
      <c r="PZ186" s="1"/>
      <c r="QA186" s="1"/>
      <c r="QB186" s="1"/>
      <c r="QC186" s="1"/>
      <c r="QD186" s="1"/>
      <c r="QE186" s="1"/>
      <c r="QF186" s="1"/>
      <c r="QG186" s="1"/>
      <c r="QH186" s="1"/>
      <c r="QI186" s="1"/>
      <c r="QJ186" s="1"/>
      <c r="QK186" s="1"/>
      <c r="QL186" s="1"/>
      <c r="QM186" s="1"/>
      <c r="QN186" s="1"/>
      <c r="QO186" s="1"/>
      <c r="QP186" s="1"/>
      <c r="QQ186" s="1"/>
      <c r="QR186" s="1"/>
      <c r="QS186" s="1"/>
      <c r="QT186" s="1"/>
      <c r="QU186" s="1"/>
      <c r="QV186" s="1"/>
      <c r="QW186" s="1"/>
      <c r="QX186" s="1"/>
      <c r="QY186" s="1"/>
      <c r="QZ186" s="1"/>
      <c r="RA186" s="1"/>
      <c r="RB186" s="1"/>
      <c r="RC186" s="1"/>
      <c r="RD186" s="1"/>
      <c r="RE186" s="1"/>
      <c r="RF186" s="1"/>
      <c r="RG186" s="1"/>
      <c r="RH186" s="1"/>
      <c r="RI186" s="1"/>
      <c r="RJ186" s="1"/>
      <c r="RK186" s="1"/>
      <c r="RL186" s="1"/>
      <c r="RM186" s="1"/>
      <c r="RN186" s="1"/>
      <c r="RO186" s="1"/>
      <c r="RP186" s="1"/>
      <c r="RQ186" s="1"/>
      <c r="RR186" s="1"/>
      <c r="RS186" s="1"/>
      <c r="RT186" s="1"/>
      <c r="RU186" s="1"/>
      <c r="RV186" s="1"/>
      <c r="RW186" s="1"/>
      <c r="RX186" s="1"/>
      <c r="RY186" s="1"/>
      <c r="RZ186" s="1"/>
      <c r="SA186" s="1"/>
      <c r="SB186" s="1"/>
      <c r="SC186" s="1"/>
      <c r="SD186" s="1"/>
      <c r="SE186" s="1"/>
      <c r="SF186" s="1"/>
      <c r="SG186" s="1"/>
      <c r="SH186" s="1"/>
      <c r="SI186" s="1"/>
      <c r="SJ186" s="1"/>
      <c r="SK186" s="1"/>
      <c r="SL186" s="1"/>
      <c r="SM186" s="1"/>
      <c r="SN186" s="1"/>
      <c r="SO186" s="1"/>
      <c r="SP186" s="1"/>
      <c r="SQ186" s="1"/>
      <c r="SR186" s="1"/>
      <c r="SS186" s="1"/>
      <c r="ST186" s="1"/>
      <c r="SU186" s="1"/>
      <c r="SV186" s="1"/>
      <c r="SW186" s="1"/>
      <c r="SX186" s="1"/>
      <c r="SY186" s="1"/>
      <c r="SZ186" s="1"/>
      <c r="TA186" s="1"/>
      <c r="TB186" s="1"/>
      <c r="TC186" s="1"/>
      <c r="TD186" s="1"/>
      <c r="TE186" s="1"/>
      <c r="TF186" s="1"/>
      <c r="TG186" s="1"/>
      <c r="TH186" s="1"/>
      <c r="TI186" s="1"/>
      <c r="TJ186" s="1"/>
      <c r="TK186" s="1"/>
      <c r="TL186" s="1"/>
      <c r="TM186" s="1"/>
      <c r="TN186" s="1"/>
      <c r="TO186" s="1"/>
      <c r="TP186" s="1"/>
      <c r="TQ186" s="1"/>
      <c r="TR186" s="1"/>
      <c r="TS186" s="1"/>
      <c r="TT186" s="1"/>
      <c r="TU186" s="1"/>
      <c r="TV186" s="1"/>
      <c r="TW186" s="1"/>
      <c r="TX186" s="1"/>
      <c r="TY186" s="1"/>
      <c r="TZ186" s="1"/>
      <c r="UA186" s="1"/>
      <c r="UB186" s="1"/>
      <c r="UC186" s="1"/>
      <c r="UD186" s="1"/>
      <c r="UE186" s="1"/>
      <c r="UF186" s="1"/>
      <c r="UG186" s="1"/>
      <c r="UH186" s="1"/>
      <c r="UI186" s="1"/>
      <c r="UJ186" s="1"/>
      <c r="UK186" s="1"/>
      <c r="UL186" s="1"/>
      <c r="UM186" s="1"/>
      <c r="UN186" s="1"/>
      <c r="UO186" s="1"/>
      <c r="UP186" s="1"/>
      <c r="UQ186" s="1"/>
      <c r="UR186" s="1"/>
      <c r="US186" s="1"/>
      <c r="UT186" s="1"/>
      <c r="UU186" s="1"/>
      <c r="UV186" s="1"/>
      <c r="UW186" s="1"/>
      <c r="UX186" s="1"/>
      <c r="UY186" s="1"/>
      <c r="UZ186" s="1"/>
      <c r="VA186" s="1"/>
      <c r="VB186" s="1"/>
      <c r="VC186" s="1"/>
      <c r="VD186" s="1"/>
      <c r="VE186" s="1"/>
      <c r="VF186" s="1"/>
      <c r="VG186" s="1"/>
      <c r="VH186" s="1"/>
      <c r="VI186" s="1"/>
      <c r="VJ186" s="1"/>
      <c r="VK186" s="1"/>
      <c r="VL186" s="1"/>
      <c r="VM186" s="1"/>
      <c r="VN186" s="1"/>
      <c r="VO186" s="1"/>
      <c r="VP186" s="1"/>
      <c r="VQ186" s="1"/>
      <c r="VR186" s="1"/>
      <c r="VS186" s="1"/>
      <c r="VT186" s="1"/>
      <c r="VU186" s="1"/>
      <c r="VV186" s="1"/>
      <c r="VW186" s="1"/>
      <c r="VX186" s="1"/>
      <c r="VY186" s="1"/>
      <c r="VZ186" s="1"/>
      <c r="WA186" s="1"/>
      <c r="WB186" s="1"/>
      <c r="WC186" s="1"/>
      <c r="WD186" s="1"/>
      <c r="WE186" s="1"/>
      <c r="WF186" s="1"/>
      <c r="WG186" s="1"/>
      <c r="WH186" s="1"/>
      <c r="WI186" s="1"/>
      <c r="WJ186" s="1"/>
      <c r="WK186" s="1"/>
      <c r="WL186" s="1"/>
      <c r="WM186" s="1"/>
      <c r="WN186" s="1"/>
      <c r="WO186" s="1"/>
      <c r="WP186" s="1"/>
      <c r="WQ186" s="1"/>
      <c r="WR186" s="1"/>
      <c r="WS186" s="1"/>
      <c r="WT186" s="1"/>
      <c r="WU186" s="1"/>
      <c r="WV186" s="1"/>
      <c r="WW186" s="1"/>
      <c r="WX186" s="1"/>
      <c r="WY186" s="1"/>
      <c r="WZ186" s="1"/>
      <c r="XA186" s="1"/>
      <c r="XB186" s="1"/>
      <c r="XC186" s="1"/>
      <c r="XD186" s="1"/>
      <c r="XE186" s="1"/>
      <c r="XF186" s="1"/>
      <c r="XG186" s="1"/>
      <c r="XH186" s="1"/>
      <c r="XI186" s="1"/>
      <c r="XJ186" s="1"/>
      <c r="XK186" s="1"/>
      <c r="XL186" s="1"/>
      <c r="XM186" s="1"/>
      <c r="XN186" s="1"/>
      <c r="XO186" s="1"/>
      <c r="XP186" s="1"/>
      <c r="XQ186" s="1"/>
      <c r="XR186" s="1"/>
      <c r="XS186" s="1"/>
      <c r="XT186" s="1"/>
      <c r="XU186" s="1"/>
      <c r="XV186" s="1"/>
      <c r="XW186" s="1"/>
      <c r="XX186" s="1"/>
      <c r="XY186" s="1"/>
      <c r="XZ186" s="1"/>
      <c r="YA186" s="1"/>
      <c r="YB186" s="1"/>
      <c r="YC186" s="1"/>
      <c r="YD186" s="1"/>
      <c r="YE186" s="1"/>
      <c r="YF186" s="1"/>
      <c r="YG186" s="1"/>
      <c r="YH186" s="1"/>
      <c r="YI186" s="1"/>
      <c r="YJ186" s="1"/>
      <c r="YK186" s="1"/>
      <c r="YL186" s="1"/>
      <c r="YM186" s="1"/>
      <c r="YN186" s="1"/>
      <c r="YO186" s="1"/>
      <c r="YP186" s="1"/>
      <c r="YQ186" s="1"/>
      <c r="YR186" s="1"/>
      <c r="YS186" s="1"/>
      <c r="YT186" s="1"/>
      <c r="YU186" s="1"/>
      <c r="YV186" s="1"/>
      <c r="YW186" s="1"/>
      <c r="YX186" s="1"/>
      <c r="YY186" s="1"/>
      <c r="YZ186" s="1"/>
      <c r="ZA186" s="1"/>
      <c r="ZB186" s="1"/>
      <c r="ZC186" s="1"/>
      <c r="ZD186" s="1"/>
      <c r="ZE186" s="1"/>
      <c r="ZF186" s="1"/>
      <c r="ZG186" s="1"/>
      <c r="ZH186" s="1"/>
      <c r="ZI186" s="1"/>
      <c r="ZJ186" s="1"/>
      <c r="ZK186" s="1"/>
      <c r="ZL186" s="1"/>
      <c r="ZM186" s="1"/>
      <c r="ZN186" s="1"/>
      <c r="ZO186" s="1"/>
      <c r="ZP186" s="1"/>
      <c r="ZQ186" s="1"/>
      <c r="ZR186" s="1"/>
      <c r="ZS186" s="1"/>
      <c r="ZT186" s="1"/>
      <c r="ZU186" s="1"/>
      <c r="ZV186" s="1"/>
      <c r="ZW186" s="1"/>
      <c r="ZX186" s="1"/>
      <c r="ZY186" s="1"/>
      <c r="ZZ186" s="1"/>
      <c r="AAA186" s="1"/>
      <c r="AAB186" s="1"/>
      <c r="AAC186" s="1"/>
      <c r="AAD186" s="1"/>
      <c r="AAE186" s="1"/>
      <c r="AAF186" s="1"/>
      <c r="AAG186" s="1"/>
      <c r="AAH186" s="1"/>
      <c r="AAI186" s="1"/>
      <c r="AAJ186" s="1"/>
      <c r="AAK186" s="1"/>
      <c r="AAL186" s="1"/>
      <c r="AAM186" s="1"/>
      <c r="AAN186" s="1"/>
      <c r="AAO186" s="1"/>
      <c r="AAP186" s="1"/>
      <c r="AAQ186" s="1"/>
      <c r="AAR186" s="1"/>
      <c r="AAS186" s="1"/>
      <c r="AAT186" s="1"/>
      <c r="AAU186" s="1"/>
      <c r="AAV186" s="1"/>
      <c r="AAW186" s="1"/>
      <c r="AAX186" s="1"/>
      <c r="AAY186" s="1"/>
      <c r="AAZ186" s="1"/>
      <c r="ABA186" s="1"/>
      <c r="ABB186" s="1"/>
      <c r="ABC186" s="1"/>
      <c r="ABD186" s="1"/>
      <c r="ABE186" s="1"/>
      <c r="ABF186" s="1"/>
      <c r="ABG186" s="1"/>
      <c r="ABH186" s="1"/>
      <c r="ABI186" s="1"/>
      <c r="ABJ186" s="1"/>
      <c r="ABK186" s="1"/>
      <c r="ABL186" s="1"/>
      <c r="ABM186" s="1"/>
      <c r="ABN186" s="1"/>
      <c r="ABO186" s="1"/>
      <c r="ABP186" s="1"/>
      <c r="ABQ186" s="1"/>
      <c r="ABR186" s="1"/>
      <c r="ABS186" s="1"/>
      <c r="ABT186" s="1"/>
      <c r="ABU186" s="1"/>
      <c r="ABV186" s="1"/>
      <c r="ABW186" s="1"/>
      <c r="ABX186" s="1"/>
      <c r="ABY186" s="1"/>
      <c r="ABZ186" s="1"/>
      <c r="ACA186" s="1"/>
      <c r="ACB186" s="1"/>
      <c r="ACC186" s="1"/>
      <c r="ACD186" s="1"/>
      <c r="ACE186" s="1"/>
      <c r="ACF186" s="1"/>
      <c r="ACG186" s="1"/>
      <c r="ACH186" s="1"/>
      <c r="ACI186" s="1"/>
      <c r="ACJ186" s="1"/>
      <c r="ACK186" s="1"/>
      <c r="ACL186" s="1"/>
      <c r="ACM186" s="1"/>
      <c r="ACN186" s="1"/>
      <c r="ACO186" s="1"/>
      <c r="ACP186" s="1"/>
      <c r="ACQ186" s="1"/>
      <c r="ACR186" s="1"/>
      <c r="ACS186" s="1"/>
      <c r="ACT186" s="1"/>
      <c r="ACU186" s="1"/>
      <c r="ACV186" s="1"/>
      <c r="ACW186" s="1"/>
      <c r="ACX186" s="1"/>
      <c r="ACY186" s="1"/>
      <c r="ACZ186" s="1"/>
      <c r="ADA186" s="1"/>
    </row>
    <row r="187" spans="1:781" s="81" customFormat="1" ht="37.799999999999997" customHeight="1" x14ac:dyDescent="0.3">
      <c r="A187" s="38">
        <v>3</v>
      </c>
      <c r="B187" s="41" t="s">
        <v>570</v>
      </c>
      <c r="C187" s="24" t="s">
        <v>65</v>
      </c>
      <c r="D187" s="25" t="s">
        <v>201</v>
      </c>
      <c r="E187" s="25" t="s">
        <v>249</v>
      </c>
      <c r="F187" s="25">
        <v>50</v>
      </c>
      <c r="G187" s="79"/>
      <c r="H187" s="25">
        <v>2</v>
      </c>
      <c r="I187" s="25" t="s">
        <v>47</v>
      </c>
      <c r="J187" s="25" t="s">
        <v>250</v>
      </c>
      <c r="K187" s="95">
        <v>44</v>
      </c>
      <c r="L187" s="28">
        <v>1985</v>
      </c>
      <c r="M187" s="92">
        <v>1985</v>
      </c>
      <c r="N187" s="30"/>
      <c r="O187" s="31"/>
      <c r="P187" s="31"/>
      <c r="Q187" s="32" t="s">
        <v>429</v>
      </c>
      <c r="R187" s="33" t="s">
        <v>571</v>
      </c>
      <c r="S187" s="34" t="s">
        <v>329</v>
      </c>
      <c r="T187" s="35" t="str">
        <f t="shared" si="21"/>
        <v>Cu</v>
      </c>
      <c r="U187" s="34">
        <v>580</v>
      </c>
      <c r="V187" s="34">
        <v>1.1000000000000001</v>
      </c>
      <c r="W187" s="34"/>
      <c r="X187" s="34">
        <v>1.1000000000000001</v>
      </c>
      <c r="Y187" s="34" t="s">
        <v>330</v>
      </c>
      <c r="Z187" s="34">
        <v>65</v>
      </c>
      <c r="AA187" s="34" t="s">
        <v>173</v>
      </c>
      <c r="AB187" s="1"/>
      <c r="AC187" s="36">
        <f t="shared" si="20"/>
        <v>0</v>
      </c>
      <c r="AD187" s="36">
        <f t="shared" si="22"/>
        <v>0</v>
      </c>
      <c r="AE187" s="36">
        <f t="shared" si="23"/>
        <v>0</v>
      </c>
      <c r="AF187" s="36">
        <f t="shared" si="24"/>
        <v>0</v>
      </c>
      <c r="AG187" s="37"/>
      <c r="AH187" s="37">
        <f>IF(A187=1,AF187,0)</f>
        <v>0</v>
      </c>
      <c r="AI187" s="37">
        <f>IF(A187=2,AF187,0)</f>
        <v>0</v>
      </c>
      <c r="AJ187" s="37">
        <f>IF(A187=3,AF187,0)</f>
        <v>0</v>
      </c>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c r="JL187" s="1"/>
      <c r="JM187" s="1"/>
      <c r="JN187" s="1"/>
      <c r="JO187" s="1"/>
      <c r="JP187" s="1"/>
      <c r="JQ187" s="1"/>
      <c r="JR187" s="1"/>
      <c r="JS187" s="1"/>
      <c r="JT187" s="1"/>
      <c r="JU187" s="1"/>
      <c r="JV187" s="1"/>
      <c r="JW187" s="1"/>
      <c r="JX187" s="1"/>
      <c r="JY187" s="1"/>
      <c r="JZ187" s="1"/>
      <c r="KA187" s="1"/>
      <c r="KB187" s="1"/>
      <c r="KC187" s="1"/>
      <c r="KD187" s="1"/>
      <c r="KE187" s="1"/>
      <c r="KF187" s="1"/>
      <c r="KG187" s="1"/>
      <c r="KH187" s="1"/>
      <c r="KI187" s="1"/>
      <c r="KJ187" s="1"/>
      <c r="KK187" s="1"/>
      <c r="KL187" s="1"/>
      <c r="KM187" s="1"/>
      <c r="KN187" s="1"/>
      <c r="KO187" s="1"/>
      <c r="KP187" s="1"/>
      <c r="KQ187" s="1"/>
      <c r="KR187" s="1"/>
      <c r="KS187" s="1"/>
      <c r="KT187" s="1"/>
      <c r="KU187" s="1"/>
      <c r="KV187" s="1"/>
      <c r="KW187" s="1"/>
      <c r="KX187" s="1"/>
      <c r="KY187" s="1"/>
      <c r="KZ187" s="1"/>
      <c r="LA187" s="1"/>
      <c r="LB187" s="1"/>
      <c r="LC187" s="1"/>
      <c r="LD187" s="1"/>
      <c r="LE187" s="1"/>
      <c r="LF187" s="1"/>
      <c r="LG187" s="1"/>
      <c r="LH187" s="1"/>
      <c r="LI187" s="1"/>
      <c r="LJ187" s="1"/>
      <c r="LK187" s="1"/>
      <c r="LL187" s="1"/>
      <c r="LM187" s="1"/>
      <c r="LN187" s="1"/>
      <c r="LO187" s="1"/>
      <c r="LP187" s="1"/>
      <c r="LQ187" s="1"/>
      <c r="LR187" s="1"/>
      <c r="LS187" s="1"/>
      <c r="LT187" s="1"/>
      <c r="LU187" s="1"/>
      <c r="LV187" s="1"/>
      <c r="LW187" s="1"/>
      <c r="LX187" s="1"/>
      <c r="LY187" s="1"/>
      <c r="LZ187" s="1"/>
      <c r="MA187" s="1"/>
      <c r="MB187" s="1"/>
      <c r="MC187" s="1"/>
      <c r="MD187" s="1"/>
      <c r="ME187" s="1"/>
      <c r="MF187" s="1"/>
      <c r="MG187" s="1"/>
      <c r="MH187" s="1"/>
      <c r="MI187" s="1"/>
      <c r="MJ187" s="1"/>
      <c r="MK187" s="1"/>
      <c r="ML187" s="1"/>
      <c r="MM187" s="1"/>
      <c r="MN187" s="1"/>
      <c r="MO187" s="1"/>
      <c r="MP187" s="1"/>
      <c r="MQ187" s="1"/>
      <c r="MR187" s="1"/>
      <c r="MS187" s="1"/>
      <c r="MT187" s="1"/>
      <c r="MU187" s="1"/>
      <c r="MV187" s="1"/>
      <c r="MW187" s="1"/>
      <c r="MX187" s="1"/>
      <c r="MY187" s="1"/>
      <c r="MZ187" s="1"/>
      <c r="NA187" s="1"/>
      <c r="NB187" s="1"/>
      <c r="NC187" s="1"/>
      <c r="ND187" s="1"/>
      <c r="NE187" s="1"/>
      <c r="NF187" s="1"/>
      <c r="NG187" s="1"/>
      <c r="NH187" s="1"/>
      <c r="NI187" s="1"/>
      <c r="NJ187" s="1"/>
      <c r="NK187" s="1"/>
      <c r="NL187" s="1"/>
      <c r="NM187" s="1"/>
      <c r="NN187" s="1"/>
      <c r="NO187" s="1"/>
      <c r="NP187" s="1"/>
      <c r="NQ187" s="1"/>
      <c r="NR187" s="1"/>
      <c r="NS187" s="1"/>
      <c r="NT187" s="1"/>
      <c r="NU187" s="1"/>
      <c r="NV187" s="1"/>
      <c r="NW187" s="1"/>
      <c r="NX187" s="1"/>
      <c r="NY187" s="1"/>
      <c r="NZ187" s="1"/>
      <c r="OA187" s="1"/>
      <c r="OB187" s="1"/>
      <c r="OC187" s="1"/>
      <c r="OD187" s="1"/>
      <c r="OE187" s="1"/>
      <c r="OF187" s="1"/>
      <c r="OG187" s="1"/>
      <c r="OH187" s="1"/>
      <c r="OI187" s="1"/>
      <c r="OJ187" s="1"/>
      <c r="OK187" s="1"/>
      <c r="OL187" s="1"/>
      <c r="OM187" s="1"/>
      <c r="ON187" s="1"/>
      <c r="OO187" s="1"/>
      <c r="OP187" s="1"/>
      <c r="OQ187" s="1"/>
      <c r="OR187" s="1"/>
      <c r="OS187" s="1"/>
      <c r="OT187" s="1"/>
      <c r="OU187" s="1"/>
      <c r="OV187" s="1"/>
      <c r="OW187" s="1"/>
      <c r="OX187" s="1"/>
      <c r="OY187" s="1"/>
      <c r="OZ187" s="1"/>
      <c r="PA187" s="1"/>
      <c r="PB187" s="1"/>
      <c r="PC187" s="1"/>
      <c r="PD187" s="1"/>
      <c r="PE187" s="1"/>
      <c r="PF187" s="1"/>
      <c r="PG187" s="1"/>
      <c r="PH187" s="1"/>
      <c r="PI187" s="1"/>
      <c r="PJ187" s="1"/>
      <c r="PK187" s="1"/>
      <c r="PL187" s="1"/>
      <c r="PM187" s="1"/>
      <c r="PN187" s="1"/>
      <c r="PO187" s="1"/>
      <c r="PP187" s="1"/>
      <c r="PQ187" s="1"/>
      <c r="PR187" s="1"/>
      <c r="PS187" s="1"/>
      <c r="PT187" s="1"/>
      <c r="PU187" s="1"/>
      <c r="PV187" s="1"/>
      <c r="PW187" s="1"/>
      <c r="PX187" s="1"/>
      <c r="PY187" s="1"/>
      <c r="PZ187" s="1"/>
      <c r="QA187" s="1"/>
      <c r="QB187" s="1"/>
      <c r="QC187" s="1"/>
      <c r="QD187" s="1"/>
      <c r="QE187" s="1"/>
      <c r="QF187" s="1"/>
      <c r="QG187" s="1"/>
      <c r="QH187" s="1"/>
      <c r="QI187" s="1"/>
      <c r="QJ187" s="1"/>
      <c r="QK187" s="1"/>
      <c r="QL187" s="1"/>
      <c r="QM187" s="1"/>
      <c r="QN187" s="1"/>
      <c r="QO187" s="1"/>
      <c r="QP187" s="1"/>
      <c r="QQ187" s="1"/>
      <c r="QR187" s="1"/>
      <c r="QS187" s="1"/>
      <c r="QT187" s="1"/>
      <c r="QU187" s="1"/>
      <c r="QV187" s="1"/>
      <c r="QW187" s="1"/>
      <c r="QX187" s="1"/>
      <c r="QY187" s="1"/>
      <c r="QZ187" s="1"/>
      <c r="RA187" s="1"/>
      <c r="RB187" s="1"/>
      <c r="RC187" s="1"/>
      <c r="RD187" s="1"/>
      <c r="RE187" s="1"/>
      <c r="RF187" s="1"/>
      <c r="RG187" s="1"/>
      <c r="RH187" s="1"/>
      <c r="RI187" s="1"/>
      <c r="RJ187" s="1"/>
      <c r="RK187" s="1"/>
      <c r="RL187" s="1"/>
      <c r="RM187" s="1"/>
      <c r="RN187" s="1"/>
      <c r="RO187" s="1"/>
      <c r="RP187" s="1"/>
      <c r="RQ187" s="1"/>
      <c r="RR187" s="1"/>
      <c r="RS187" s="1"/>
      <c r="RT187" s="1"/>
      <c r="RU187" s="1"/>
      <c r="RV187" s="1"/>
      <c r="RW187" s="1"/>
      <c r="RX187" s="1"/>
      <c r="RY187" s="1"/>
      <c r="RZ187" s="1"/>
      <c r="SA187" s="1"/>
      <c r="SB187" s="1"/>
      <c r="SC187" s="1"/>
      <c r="SD187" s="1"/>
      <c r="SE187" s="1"/>
      <c r="SF187" s="1"/>
      <c r="SG187" s="1"/>
      <c r="SH187" s="1"/>
      <c r="SI187" s="1"/>
      <c r="SJ187" s="1"/>
      <c r="SK187" s="1"/>
      <c r="SL187" s="1"/>
      <c r="SM187" s="1"/>
      <c r="SN187" s="1"/>
      <c r="SO187" s="1"/>
      <c r="SP187" s="1"/>
      <c r="SQ187" s="1"/>
      <c r="SR187" s="1"/>
      <c r="SS187" s="1"/>
      <c r="ST187" s="1"/>
      <c r="SU187" s="1"/>
      <c r="SV187" s="1"/>
      <c r="SW187" s="1"/>
      <c r="SX187" s="1"/>
      <c r="SY187" s="1"/>
      <c r="SZ187" s="1"/>
      <c r="TA187" s="1"/>
      <c r="TB187" s="1"/>
      <c r="TC187" s="1"/>
      <c r="TD187" s="1"/>
      <c r="TE187" s="1"/>
      <c r="TF187" s="1"/>
      <c r="TG187" s="1"/>
      <c r="TH187" s="1"/>
      <c r="TI187" s="1"/>
      <c r="TJ187" s="1"/>
      <c r="TK187" s="1"/>
      <c r="TL187" s="1"/>
      <c r="TM187" s="1"/>
      <c r="TN187" s="1"/>
      <c r="TO187" s="1"/>
      <c r="TP187" s="1"/>
      <c r="TQ187" s="1"/>
      <c r="TR187" s="1"/>
      <c r="TS187" s="1"/>
      <c r="TT187" s="1"/>
      <c r="TU187" s="1"/>
      <c r="TV187" s="1"/>
      <c r="TW187" s="1"/>
      <c r="TX187" s="1"/>
      <c r="TY187" s="1"/>
      <c r="TZ187" s="1"/>
      <c r="UA187" s="1"/>
      <c r="UB187" s="1"/>
      <c r="UC187" s="1"/>
      <c r="UD187" s="1"/>
      <c r="UE187" s="1"/>
      <c r="UF187" s="1"/>
      <c r="UG187" s="1"/>
      <c r="UH187" s="1"/>
      <c r="UI187" s="1"/>
      <c r="UJ187" s="1"/>
      <c r="UK187" s="1"/>
      <c r="UL187" s="1"/>
      <c r="UM187" s="1"/>
      <c r="UN187" s="1"/>
      <c r="UO187" s="1"/>
      <c r="UP187" s="1"/>
      <c r="UQ187" s="1"/>
      <c r="UR187" s="1"/>
      <c r="US187" s="1"/>
      <c r="UT187" s="1"/>
      <c r="UU187" s="1"/>
      <c r="UV187" s="1"/>
      <c r="UW187" s="1"/>
      <c r="UX187" s="1"/>
      <c r="UY187" s="1"/>
      <c r="UZ187" s="1"/>
      <c r="VA187" s="1"/>
      <c r="VB187" s="1"/>
      <c r="VC187" s="1"/>
      <c r="VD187" s="1"/>
      <c r="VE187" s="1"/>
      <c r="VF187" s="1"/>
      <c r="VG187" s="1"/>
      <c r="VH187" s="1"/>
      <c r="VI187" s="1"/>
      <c r="VJ187" s="1"/>
      <c r="VK187" s="1"/>
      <c r="VL187" s="1"/>
      <c r="VM187" s="1"/>
      <c r="VN187" s="1"/>
      <c r="VO187" s="1"/>
      <c r="VP187" s="1"/>
      <c r="VQ187" s="1"/>
      <c r="VR187" s="1"/>
      <c r="VS187" s="1"/>
      <c r="VT187" s="1"/>
      <c r="VU187" s="1"/>
      <c r="VV187" s="1"/>
      <c r="VW187" s="1"/>
      <c r="VX187" s="1"/>
      <c r="VY187" s="1"/>
      <c r="VZ187" s="1"/>
      <c r="WA187" s="1"/>
      <c r="WB187" s="1"/>
      <c r="WC187" s="1"/>
      <c r="WD187" s="1"/>
      <c r="WE187" s="1"/>
      <c r="WF187" s="1"/>
      <c r="WG187" s="1"/>
      <c r="WH187" s="1"/>
      <c r="WI187" s="1"/>
      <c r="WJ187" s="1"/>
      <c r="WK187" s="1"/>
      <c r="WL187" s="1"/>
      <c r="WM187" s="1"/>
      <c r="WN187" s="1"/>
      <c r="WO187" s="1"/>
      <c r="WP187" s="1"/>
      <c r="WQ187" s="1"/>
      <c r="WR187" s="1"/>
      <c r="WS187" s="1"/>
      <c r="WT187" s="1"/>
      <c r="WU187" s="1"/>
      <c r="WV187" s="1"/>
      <c r="WW187" s="1"/>
      <c r="WX187" s="1"/>
      <c r="WY187" s="1"/>
      <c r="WZ187" s="1"/>
      <c r="XA187" s="1"/>
      <c r="XB187" s="1"/>
      <c r="XC187" s="1"/>
      <c r="XD187" s="1"/>
      <c r="XE187" s="1"/>
      <c r="XF187" s="1"/>
      <c r="XG187" s="1"/>
      <c r="XH187" s="1"/>
      <c r="XI187" s="1"/>
      <c r="XJ187" s="1"/>
      <c r="XK187" s="1"/>
      <c r="XL187" s="1"/>
      <c r="XM187" s="1"/>
      <c r="XN187" s="1"/>
      <c r="XO187" s="1"/>
      <c r="XP187" s="1"/>
      <c r="XQ187" s="1"/>
      <c r="XR187" s="1"/>
      <c r="XS187" s="1"/>
      <c r="XT187" s="1"/>
      <c r="XU187" s="1"/>
      <c r="XV187" s="1"/>
      <c r="XW187" s="1"/>
      <c r="XX187" s="1"/>
      <c r="XY187" s="1"/>
      <c r="XZ187" s="1"/>
      <c r="YA187" s="1"/>
      <c r="YB187" s="1"/>
      <c r="YC187" s="1"/>
      <c r="YD187" s="1"/>
      <c r="YE187" s="1"/>
      <c r="YF187" s="1"/>
      <c r="YG187" s="1"/>
      <c r="YH187" s="1"/>
      <c r="YI187" s="1"/>
      <c r="YJ187" s="1"/>
      <c r="YK187" s="1"/>
      <c r="YL187" s="1"/>
      <c r="YM187" s="1"/>
      <c r="YN187" s="1"/>
      <c r="YO187" s="1"/>
      <c r="YP187" s="1"/>
      <c r="YQ187" s="1"/>
      <c r="YR187" s="1"/>
      <c r="YS187" s="1"/>
      <c r="YT187" s="1"/>
      <c r="YU187" s="1"/>
      <c r="YV187" s="1"/>
      <c r="YW187" s="1"/>
      <c r="YX187" s="1"/>
      <c r="YY187" s="1"/>
      <c r="YZ187" s="1"/>
      <c r="ZA187" s="1"/>
      <c r="ZB187" s="1"/>
      <c r="ZC187" s="1"/>
      <c r="ZD187" s="1"/>
      <c r="ZE187" s="1"/>
      <c r="ZF187" s="1"/>
      <c r="ZG187" s="1"/>
      <c r="ZH187" s="1"/>
      <c r="ZI187" s="1"/>
      <c r="ZJ187" s="1"/>
      <c r="ZK187" s="1"/>
      <c r="ZL187" s="1"/>
      <c r="ZM187" s="1"/>
      <c r="ZN187" s="1"/>
      <c r="ZO187" s="1"/>
      <c r="ZP187" s="1"/>
      <c r="ZQ187" s="1"/>
      <c r="ZR187" s="1"/>
      <c r="ZS187" s="1"/>
      <c r="ZT187" s="1"/>
      <c r="ZU187" s="1"/>
      <c r="ZV187" s="1"/>
      <c r="ZW187" s="1"/>
      <c r="ZX187" s="1"/>
      <c r="ZY187" s="1"/>
      <c r="ZZ187" s="1"/>
      <c r="AAA187" s="1"/>
      <c r="AAB187" s="1"/>
      <c r="AAC187" s="1"/>
      <c r="AAD187" s="1"/>
      <c r="AAE187" s="1"/>
      <c r="AAF187" s="1"/>
      <c r="AAG187" s="1"/>
      <c r="AAH187" s="1"/>
      <c r="AAI187" s="1"/>
      <c r="AAJ187" s="1"/>
      <c r="AAK187" s="1"/>
      <c r="AAL187" s="1"/>
      <c r="AAM187" s="1"/>
      <c r="AAN187" s="1"/>
      <c r="AAO187" s="1"/>
      <c r="AAP187" s="1"/>
      <c r="AAQ187" s="1"/>
      <c r="AAR187" s="1"/>
      <c r="AAS187" s="1"/>
      <c r="AAT187" s="1"/>
      <c r="AAU187" s="1"/>
      <c r="AAV187" s="1"/>
      <c r="AAW187" s="1"/>
      <c r="AAX187" s="1"/>
      <c r="AAY187" s="1"/>
      <c r="AAZ187" s="1"/>
      <c r="ABA187" s="1"/>
      <c r="ABB187" s="1"/>
      <c r="ABC187" s="1"/>
      <c r="ABD187" s="1"/>
      <c r="ABE187" s="1"/>
      <c r="ABF187" s="1"/>
      <c r="ABG187" s="1"/>
      <c r="ABH187" s="1"/>
      <c r="ABI187" s="1"/>
      <c r="ABJ187" s="1"/>
      <c r="ABK187" s="1"/>
      <c r="ABL187" s="1"/>
      <c r="ABM187" s="1"/>
      <c r="ABN187" s="1"/>
      <c r="ABO187" s="1"/>
      <c r="ABP187" s="1"/>
      <c r="ABQ187" s="1"/>
      <c r="ABR187" s="1"/>
      <c r="ABS187" s="1"/>
      <c r="ABT187" s="1"/>
      <c r="ABU187" s="1"/>
      <c r="ABV187" s="1"/>
      <c r="ABW187" s="1"/>
      <c r="ABX187" s="1"/>
      <c r="ABY187" s="1"/>
      <c r="ABZ187" s="1"/>
      <c r="ACA187" s="1"/>
      <c r="ACB187" s="1"/>
      <c r="ACC187" s="1"/>
      <c r="ACD187" s="1"/>
      <c r="ACE187" s="1"/>
      <c r="ACF187" s="1"/>
      <c r="ACG187" s="1"/>
      <c r="ACH187" s="1"/>
      <c r="ACI187" s="1"/>
      <c r="ACJ187" s="1"/>
      <c r="ACK187" s="1"/>
      <c r="ACL187" s="1"/>
      <c r="ACM187" s="1"/>
      <c r="ACN187" s="1"/>
      <c r="ACO187" s="1"/>
      <c r="ACP187" s="1"/>
      <c r="ACQ187" s="1"/>
      <c r="ACR187" s="1"/>
      <c r="ACS187" s="1"/>
      <c r="ACT187" s="1"/>
      <c r="ACU187" s="1"/>
      <c r="ACV187" s="1"/>
      <c r="ACW187" s="1"/>
      <c r="ACX187" s="1"/>
      <c r="ACY187" s="1"/>
      <c r="ACZ187" s="1"/>
      <c r="ADA187" s="1"/>
    </row>
    <row r="188" spans="1:781" s="81" customFormat="1" ht="24" x14ac:dyDescent="0.3">
      <c r="A188" s="38">
        <v>3</v>
      </c>
      <c r="B188" s="41" t="s">
        <v>572</v>
      </c>
      <c r="C188" s="24" t="s">
        <v>65</v>
      </c>
      <c r="D188" s="25"/>
      <c r="E188" s="25"/>
      <c r="F188" s="25"/>
      <c r="G188" s="79"/>
      <c r="H188" s="25">
        <v>1</v>
      </c>
      <c r="I188" s="25" t="s">
        <v>73</v>
      </c>
      <c r="J188" s="25" t="s">
        <v>53</v>
      </c>
      <c r="K188" s="95">
        <v>76</v>
      </c>
      <c r="L188" s="28">
        <v>1985</v>
      </c>
      <c r="M188" s="92">
        <v>1985</v>
      </c>
      <c r="N188" s="30"/>
      <c r="O188" s="31"/>
      <c r="P188" s="31"/>
      <c r="Q188" s="32" t="s">
        <v>429</v>
      </c>
      <c r="R188" s="33" t="s">
        <v>573</v>
      </c>
      <c r="S188" s="34" t="s">
        <v>172</v>
      </c>
      <c r="T188" s="35" t="str">
        <f t="shared" si="21"/>
        <v>Cu</v>
      </c>
      <c r="U188" s="34">
        <v>12000</v>
      </c>
      <c r="V188" s="34">
        <v>1</v>
      </c>
      <c r="W188" s="34"/>
      <c r="X188" s="34"/>
      <c r="Y188" s="34">
        <v>1905</v>
      </c>
      <c r="Z188" s="34">
        <v>680</v>
      </c>
      <c r="AA188" s="34" t="s">
        <v>173</v>
      </c>
      <c r="AB188" s="1"/>
      <c r="AC188" s="36">
        <f t="shared" si="20"/>
        <v>0</v>
      </c>
      <c r="AD188" s="36">
        <f t="shared" si="22"/>
        <v>0</v>
      </c>
      <c r="AE188" s="36">
        <f t="shared" si="23"/>
        <v>0</v>
      </c>
      <c r="AF188" s="36">
        <f t="shared" si="24"/>
        <v>0</v>
      </c>
      <c r="AG188" s="37"/>
      <c r="AH188" s="37">
        <f>IF(A188=1,AF188,0)</f>
        <v>0</v>
      </c>
      <c r="AI188" s="37">
        <f>IF(A188=2,AF188,0)</f>
        <v>0</v>
      </c>
      <c r="AJ188" s="37">
        <f>IF(A188=3,AF188,0)</f>
        <v>0</v>
      </c>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c r="JL188" s="1"/>
      <c r="JM188" s="1"/>
      <c r="JN188" s="1"/>
      <c r="JO188" s="1"/>
      <c r="JP188" s="1"/>
      <c r="JQ188" s="1"/>
      <c r="JR188" s="1"/>
      <c r="JS188" s="1"/>
      <c r="JT188" s="1"/>
      <c r="JU188" s="1"/>
      <c r="JV188" s="1"/>
      <c r="JW188" s="1"/>
      <c r="JX188" s="1"/>
      <c r="JY188" s="1"/>
      <c r="JZ188" s="1"/>
      <c r="KA188" s="1"/>
      <c r="KB188" s="1"/>
      <c r="KC188" s="1"/>
      <c r="KD188" s="1"/>
      <c r="KE188" s="1"/>
      <c r="KF188" s="1"/>
      <c r="KG188" s="1"/>
      <c r="KH188" s="1"/>
      <c r="KI188" s="1"/>
      <c r="KJ188" s="1"/>
      <c r="KK188" s="1"/>
      <c r="KL188" s="1"/>
      <c r="KM188" s="1"/>
      <c r="KN188" s="1"/>
      <c r="KO188" s="1"/>
      <c r="KP188" s="1"/>
      <c r="KQ188" s="1"/>
      <c r="KR188" s="1"/>
      <c r="KS188" s="1"/>
      <c r="KT188" s="1"/>
      <c r="KU188" s="1"/>
      <c r="KV188" s="1"/>
      <c r="KW188" s="1"/>
      <c r="KX188" s="1"/>
      <c r="KY188" s="1"/>
      <c r="KZ188" s="1"/>
      <c r="LA188" s="1"/>
      <c r="LB188" s="1"/>
      <c r="LC188" s="1"/>
      <c r="LD188" s="1"/>
      <c r="LE188" s="1"/>
      <c r="LF188" s="1"/>
      <c r="LG188" s="1"/>
      <c r="LH188" s="1"/>
      <c r="LI188" s="1"/>
      <c r="LJ188" s="1"/>
      <c r="LK188" s="1"/>
      <c r="LL188" s="1"/>
      <c r="LM188" s="1"/>
      <c r="LN188" s="1"/>
      <c r="LO188" s="1"/>
      <c r="LP188" s="1"/>
      <c r="LQ188" s="1"/>
      <c r="LR188" s="1"/>
      <c r="LS188" s="1"/>
      <c r="LT188" s="1"/>
      <c r="LU188" s="1"/>
      <c r="LV188" s="1"/>
      <c r="LW188" s="1"/>
      <c r="LX188" s="1"/>
      <c r="LY188" s="1"/>
      <c r="LZ188" s="1"/>
      <c r="MA188" s="1"/>
      <c r="MB188" s="1"/>
      <c r="MC188" s="1"/>
      <c r="MD188" s="1"/>
      <c r="ME188" s="1"/>
      <c r="MF188" s="1"/>
      <c r="MG188" s="1"/>
      <c r="MH188" s="1"/>
      <c r="MI188" s="1"/>
      <c r="MJ188" s="1"/>
      <c r="MK188" s="1"/>
      <c r="ML188" s="1"/>
      <c r="MM188" s="1"/>
      <c r="MN188" s="1"/>
      <c r="MO188" s="1"/>
      <c r="MP188" s="1"/>
      <c r="MQ188" s="1"/>
      <c r="MR188" s="1"/>
      <c r="MS188" s="1"/>
      <c r="MT188" s="1"/>
      <c r="MU188" s="1"/>
      <c r="MV188" s="1"/>
      <c r="MW188" s="1"/>
      <c r="MX188" s="1"/>
      <c r="MY188" s="1"/>
      <c r="MZ188" s="1"/>
      <c r="NA188" s="1"/>
      <c r="NB188" s="1"/>
      <c r="NC188" s="1"/>
      <c r="ND188" s="1"/>
      <c r="NE188" s="1"/>
      <c r="NF188" s="1"/>
      <c r="NG188" s="1"/>
      <c r="NH188" s="1"/>
      <c r="NI188" s="1"/>
      <c r="NJ188" s="1"/>
      <c r="NK188" s="1"/>
      <c r="NL188" s="1"/>
      <c r="NM188" s="1"/>
      <c r="NN188" s="1"/>
      <c r="NO188" s="1"/>
      <c r="NP188" s="1"/>
      <c r="NQ188" s="1"/>
      <c r="NR188" s="1"/>
      <c r="NS188" s="1"/>
      <c r="NT188" s="1"/>
      <c r="NU188" s="1"/>
      <c r="NV188" s="1"/>
      <c r="NW188" s="1"/>
      <c r="NX188" s="1"/>
      <c r="NY188" s="1"/>
      <c r="NZ188" s="1"/>
      <c r="OA188" s="1"/>
      <c r="OB188" s="1"/>
      <c r="OC188" s="1"/>
      <c r="OD188" s="1"/>
      <c r="OE188" s="1"/>
      <c r="OF188" s="1"/>
      <c r="OG188" s="1"/>
      <c r="OH188" s="1"/>
      <c r="OI188" s="1"/>
      <c r="OJ188" s="1"/>
      <c r="OK188" s="1"/>
      <c r="OL188" s="1"/>
      <c r="OM188" s="1"/>
      <c r="ON188" s="1"/>
      <c r="OO188" s="1"/>
      <c r="OP188" s="1"/>
      <c r="OQ188" s="1"/>
      <c r="OR188" s="1"/>
      <c r="OS188" s="1"/>
      <c r="OT188" s="1"/>
      <c r="OU188" s="1"/>
      <c r="OV188" s="1"/>
      <c r="OW188" s="1"/>
      <c r="OX188" s="1"/>
      <c r="OY188" s="1"/>
      <c r="OZ188" s="1"/>
      <c r="PA188" s="1"/>
      <c r="PB188" s="1"/>
      <c r="PC188" s="1"/>
      <c r="PD188" s="1"/>
      <c r="PE188" s="1"/>
      <c r="PF188" s="1"/>
      <c r="PG188" s="1"/>
      <c r="PH188" s="1"/>
      <c r="PI188" s="1"/>
      <c r="PJ188" s="1"/>
      <c r="PK188" s="1"/>
      <c r="PL188" s="1"/>
      <c r="PM188" s="1"/>
      <c r="PN188" s="1"/>
      <c r="PO188" s="1"/>
      <c r="PP188" s="1"/>
      <c r="PQ188" s="1"/>
      <c r="PR188" s="1"/>
      <c r="PS188" s="1"/>
      <c r="PT188" s="1"/>
      <c r="PU188" s="1"/>
      <c r="PV188" s="1"/>
      <c r="PW188" s="1"/>
      <c r="PX188" s="1"/>
      <c r="PY188" s="1"/>
      <c r="PZ188" s="1"/>
      <c r="QA188" s="1"/>
      <c r="QB188" s="1"/>
      <c r="QC188" s="1"/>
      <c r="QD188" s="1"/>
      <c r="QE188" s="1"/>
      <c r="QF188" s="1"/>
      <c r="QG188" s="1"/>
      <c r="QH188" s="1"/>
      <c r="QI188" s="1"/>
      <c r="QJ188" s="1"/>
      <c r="QK188" s="1"/>
      <c r="QL188" s="1"/>
      <c r="QM188" s="1"/>
      <c r="QN188" s="1"/>
      <c r="QO188" s="1"/>
      <c r="QP188" s="1"/>
      <c r="QQ188" s="1"/>
      <c r="QR188" s="1"/>
      <c r="QS188" s="1"/>
      <c r="QT188" s="1"/>
      <c r="QU188" s="1"/>
      <c r="QV188" s="1"/>
      <c r="QW188" s="1"/>
      <c r="QX188" s="1"/>
      <c r="QY188" s="1"/>
      <c r="QZ188" s="1"/>
      <c r="RA188" s="1"/>
      <c r="RB188" s="1"/>
      <c r="RC188" s="1"/>
      <c r="RD188" s="1"/>
      <c r="RE188" s="1"/>
      <c r="RF188" s="1"/>
      <c r="RG188" s="1"/>
      <c r="RH188" s="1"/>
      <c r="RI188" s="1"/>
      <c r="RJ188" s="1"/>
      <c r="RK188" s="1"/>
      <c r="RL188" s="1"/>
      <c r="RM188" s="1"/>
      <c r="RN188" s="1"/>
      <c r="RO188" s="1"/>
      <c r="RP188" s="1"/>
      <c r="RQ188" s="1"/>
      <c r="RR188" s="1"/>
      <c r="RS188" s="1"/>
      <c r="RT188" s="1"/>
      <c r="RU188" s="1"/>
      <c r="RV188" s="1"/>
      <c r="RW188" s="1"/>
      <c r="RX188" s="1"/>
      <c r="RY188" s="1"/>
      <c r="RZ188" s="1"/>
      <c r="SA188" s="1"/>
      <c r="SB188" s="1"/>
      <c r="SC188" s="1"/>
      <c r="SD188" s="1"/>
      <c r="SE188" s="1"/>
      <c r="SF188" s="1"/>
      <c r="SG188" s="1"/>
      <c r="SH188" s="1"/>
      <c r="SI188" s="1"/>
      <c r="SJ188" s="1"/>
      <c r="SK188" s="1"/>
      <c r="SL188" s="1"/>
      <c r="SM188" s="1"/>
      <c r="SN188" s="1"/>
      <c r="SO188" s="1"/>
      <c r="SP188" s="1"/>
      <c r="SQ188" s="1"/>
      <c r="SR188" s="1"/>
      <c r="SS188" s="1"/>
      <c r="ST188" s="1"/>
      <c r="SU188" s="1"/>
      <c r="SV188" s="1"/>
      <c r="SW188" s="1"/>
      <c r="SX188" s="1"/>
      <c r="SY188" s="1"/>
      <c r="SZ188" s="1"/>
      <c r="TA188" s="1"/>
      <c r="TB188" s="1"/>
      <c r="TC188" s="1"/>
      <c r="TD188" s="1"/>
      <c r="TE188" s="1"/>
      <c r="TF188" s="1"/>
      <c r="TG188" s="1"/>
      <c r="TH188" s="1"/>
      <c r="TI188" s="1"/>
      <c r="TJ188" s="1"/>
      <c r="TK188" s="1"/>
      <c r="TL188" s="1"/>
      <c r="TM188" s="1"/>
      <c r="TN188" s="1"/>
      <c r="TO188" s="1"/>
      <c r="TP188" s="1"/>
      <c r="TQ188" s="1"/>
      <c r="TR188" s="1"/>
      <c r="TS188" s="1"/>
      <c r="TT188" s="1"/>
      <c r="TU188" s="1"/>
      <c r="TV188" s="1"/>
      <c r="TW188" s="1"/>
      <c r="TX188" s="1"/>
      <c r="TY188" s="1"/>
      <c r="TZ188" s="1"/>
      <c r="UA188" s="1"/>
      <c r="UB188" s="1"/>
      <c r="UC188" s="1"/>
      <c r="UD188" s="1"/>
      <c r="UE188" s="1"/>
      <c r="UF188" s="1"/>
      <c r="UG188" s="1"/>
      <c r="UH188" s="1"/>
      <c r="UI188" s="1"/>
      <c r="UJ188" s="1"/>
      <c r="UK188" s="1"/>
      <c r="UL188" s="1"/>
      <c r="UM188" s="1"/>
      <c r="UN188" s="1"/>
      <c r="UO188" s="1"/>
      <c r="UP188" s="1"/>
      <c r="UQ188" s="1"/>
      <c r="UR188" s="1"/>
      <c r="US188" s="1"/>
      <c r="UT188" s="1"/>
      <c r="UU188" s="1"/>
      <c r="UV188" s="1"/>
      <c r="UW188" s="1"/>
      <c r="UX188" s="1"/>
      <c r="UY188" s="1"/>
      <c r="UZ188" s="1"/>
      <c r="VA188" s="1"/>
      <c r="VB188" s="1"/>
      <c r="VC188" s="1"/>
      <c r="VD188" s="1"/>
      <c r="VE188" s="1"/>
      <c r="VF188" s="1"/>
      <c r="VG188" s="1"/>
      <c r="VH188" s="1"/>
      <c r="VI188" s="1"/>
      <c r="VJ188" s="1"/>
      <c r="VK188" s="1"/>
      <c r="VL188" s="1"/>
      <c r="VM188" s="1"/>
      <c r="VN188" s="1"/>
      <c r="VO188" s="1"/>
      <c r="VP188" s="1"/>
      <c r="VQ188" s="1"/>
      <c r="VR188" s="1"/>
      <c r="VS188" s="1"/>
      <c r="VT188" s="1"/>
      <c r="VU188" s="1"/>
      <c r="VV188" s="1"/>
      <c r="VW188" s="1"/>
      <c r="VX188" s="1"/>
      <c r="VY188" s="1"/>
      <c r="VZ188" s="1"/>
      <c r="WA188" s="1"/>
      <c r="WB188" s="1"/>
      <c r="WC188" s="1"/>
      <c r="WD188" s="1"/>
      <c r="WE188" s="1"/>
      <c r="WF188" s="1"/>
      <c r="WG188" s="1"/>
      <c r="WH188" s="1"/>
      <c r="WI188" s="1"/>
      <c r="WJ188" s="1"/>
      <c r="WK188" s="1"/>
      <c r="WL188" s="1"/>
      <c r="WM188" s="1"/>
      <c r="WN188" s="1"/>
      <c r="WO188" s="1"/>
      <c r="WP188" s="1"/>
      <c r="WQ188" s="1"/>
      <c r="WR188" s="1"/>
      <c r="WS188" s="1"/>
      <c r="WT188" s="1"/>
      <c r="WU188" s="1"/>
      <c r="WV188" s="1"/>
      <c r="WW188" s="1"/>
      <c r="WX188" s="1"/>
      <c r="WY188" s="1"/>
      <c r="WZ188" s="1"/>
      <c r="XA188" s="1"/>
      <c r="XB188" s="1"/>
      <c r="XC188" s="1"/>
      <c r="XD188" s="1"/>
      <c r="XE188" s="1"/>
      <c r="XF188" s="1"/>
      <c r="XG188" s="1"/>
      <c r="XH188" s="1"/>
      <c r="XI188" s="1"/>
      <c r="XJ188" s="1"/>
      <c r="XK188" s="1"/>
      <c r="XL188" s="1"/>
      <c r="XM188" s="1"/>
      <c r="XN188" s="1"/>
      <c r="XO188" s="1"/>
      <c r="XP188" s="1"/>
      <c r="XQ188" s="1"/>
      <c r="XR188" s="1"/>
      <c r="XS188" s="1"/>
      <c r="XT188" s="1"/>
      <c r="XU188" s="1"/>
      <c r="XV188" s="1"/>
      <c r="XW188" s="1"/>
      <c r="XX188" s="1"/>
      <c r="XY188" s="1"/>
      <c r="XZ188" s="1"/>
      <c r="YA188" s="1"/>
      <c r="YB188" s="1"/>
      <c r="YC188" s="1"/>
      <c r="YD188" s="1"/>
      <c r="YE188" s="1"/>
      <c r="YF188" s="1"/>
      <c r="YG188" s="1"/>
      <c r="YH188" s="1"/>
      <c r="YI188" s="1"/>
      <c r="YJ188" s="1"/>
      <c r="YK188" s="1"/>
      <c r="YL188" s="1"/>
      <c r="YM188" s="1"/>
      <c r="YN188" s="1"/>
      <c r="YO188" s="1"/>
      <c r="YP188" s="1"/>
      <c r="YQ188" s="1"/>
      <c r="YR188" s="1"/>
      <c r="YS188" s="1"/>
      <c r="YT188" s="1"/>
      <c r="YU188" s="1"/>
      <c r="YV188" s="1"/>
      <c r="YW188" s="1"/>
      <c r="YX188" s="1"/>
      <c r="YY188" s="1"/>
      <c r="YZ188" s="1"/>
      <c r="ZA188" s="1"/>
      <c r="ZB188" s="1"/>
      <c r="ZC188" s="1"/>
      <c r="ZD188" s="1"/>
      <c r="ZE188" s="1"/>
      <c r="ZF188" s="1"/>
      <c r="ZG188" s="1"/>
      <c r="ZH188" s="1"/>
      <c r="ZI188" s="1"/>
      <c r="ZJ188" s="1"/>
      <c r="ZK188" s="1"/>
      <c r="ZL188" s="1"/>
      <c r="ZM188" s="1"/>
      <c r="ZN188" s="1"/>
      <c r="ZO188" s="1"/>
      <c r="ZP188" s="1"/>
      <c r="ZQ188" s="1"/>
      <c r="ZR188" s="1"/>
      <c r="ZS188" s="1"/>
      <c r="ZT188" s="1"/>
      <c r="ZU188" s="1"/>
      <c r="ZV188" s="1"/>
      <c r="ZW188" s="1"/>
      <c r="ZX188" s="1"/>
      <c r="ZY188" s="1"/>
      <c r="ZZ188" s="1"/>
      <c r="AAA188" s="1"/>
      <c r="AAB188" s="1"/>
      <c r="AAC188" s="1"/>
      <c r="AAD188" s="1"/>
      <c r="AAE188" s="1"/>
      <c r="AAF188" s="1"/>
      <c r="AAG188" s="1"/>
      <c r="AAH188" s="1"/>
      <c r="AAI188" s="1"/>
      <c r="AAJ188" s="1"/>
      <c r="AAK188" s="1"/>
      <c r="AAL188" s="1"/>
      <c r="AAM188" s="1"/>
      <c r="AAN188" s="1"/>
      <c r="AAO188" s="1"/>
      <c r="AAP188" s="1"/>
      <c r="AAQ188" s="1"/>
      <c r="AAR188" s="1"/>
      <c r="AAS188" s="1"/>
      <c r="AAT188" s="1"/>
      <c r="AAU188" s="1"/>
      <c r="AAV188" s="1"/>
      <c r="AAW188" s="1"/>
      <c r="AAX188" s="1"/>
      <c r="AAY188" s="1"/>
      <c r="AAZ188" s="1"/>
      <c r="ABA188" s="1"/>
      <c r="ABB188" s="1"/>
      <c r="ABC188" s="1"/>
      <c r="ABD188" s="1"/>
      <c r="ABE188" s="1"/>
      <c r="ABF188" s="1"/>
      <c r="ABG188" s="1"/>
      <c r="ABH188" s="1"/>
      <c r="ABI188" s="1"/>
      <c r="ABJ188" s="1"/>
      <c r="ABK188" s="1"/>
      <c r="ABL188" s="1"/>
      <c r="ABM188" s="1"/>
      <c r="ABN188" s="1"/>
      <c r="ABO188" s="1"/>
      <c r="ABP188" s="1"/>
      <c r="ABQ188" s="1"/>
      <c r="ABR188" s="1"/>
      <c r="ABS188" s="1"/>
      <c r="ABT188" s="1"/>
      <c r="ABU188" s="1"/>
      <c r="ABV188" s="1"/>
      <c r="ABW188" s="1"/>
      <c r="ABX188" s="1"/>
      <c r="ABY188" s="1"/>
      <c r="ABZ188" s="1"/>
      <c r="ACA188" s="1"/>
      <c r="ACB188" s="1"/>
      <c r="ACC188" s="1"/>
      <c r="ACD188" s="1"/>
      <c r="ACE188" s="1"/>
      <c r="ACF188" s="1"/>
      <c r="ACG188" s="1"/>
      <c r="ACH188" s="1"/>
      <c r="ACI188" s="1"/>
      <c r="ACJ188" s="1"/>
      <c r="ACK188" s="1"/>
      <c r="ACL188" s="1"/>
      <c r="ACM188" s="1"/>
      <c r="ACN188" s="1"/>
      <c r="ACO188" s="1"/>
      <c r="ACP188" s="1"/>
      <c r="ACQ188" s="1"/>
      <c r="ACR188" s="1"/>
      <c r="ACS188" s="1"/>
      <c r="ACT188" s="1"/>
      <c r="ACU188" s="1"/>
      <c r="ACV188" s="1"/>
      <c r="ACW188" s="1"/>
      <c r="ACX188" s="1"/>
      <c r="ACY188" s="1"/>
      <c r="ACZ188" s="1"/>
      <c r="ADA188" s="1"/>
    </row>
    <row r="189" spans="1:781" s="81" customFormat="1" ht="15.6" x14ac:dyDescent="0.3">
      <c r="A189" s="54">
        <v>4</v>
      </c>
      <c r="B189" s="41" t="s">
        <v>574</v>
      </c>
      <c r="C189" s="24" t="s">
        <v>184</v>
      </c>
      <c r="D189" s="25"/>
      <c r="E189" s="25"/>
      <c r="F189" s="25"/>
      <c r="G189" s="79"/>
      <c r="H189" s="25">
        <v>3</v>
      </c>
      <c r="I189" s="25" t="s">
        <v>99</v>
      </c>
      <c r="J189" s="25" t="s">
        <v>99</v>
      </c>
      <c r="K189" s="95"/>
      <c r="L189" s="28">
        <v>1985</v>
      </c>
      <c r="M189" s="92">
        <v>1985</v>
      </c>
      <c r="N189" s="30">
        <v>2500000</v>
      </c>
      <c r="O189" s="31">
        <v>2.5</v>
      </c>
      <c r="P189" s="31"/>
      <c r="Q189" s="32" t="s">
        <v>575</v>
      </c>
      <c r="R189" s="33" t="s">
        <v>576</v>
      </c>
      <c r="S189" s="104" t="s">
        <v>270</v>
      </c>
      <c r="T189" s="35" t="str">
        <f t="shared" si="21"/>
        <v>Coal</v>
      </c>
      <c r="U189" s="34"/>
      <c r="V189" s="34"/>
      <c r="W189" s="34"/>
      <c r="X189" s="34"/>
      <c r="Y189" s="34"/>
      <c r="Z189" s="34"/>
      <c r="AA189" s="34"/>
      <c r="AB189" s="1"/>
      <c r="AC189" s="36">
        <f t="shared" si="20"/>
        <v>1.318111431031401</v>
      </c>
      <c r="AD189" s="36">
        <f t="shared" si="22"/>
        <v>6.4102564102564097E-2</v>
      </c>
      <c r="AE189" s="36">
        <f t="shared" si="23"/>
        <v>0</v>
      </c>
      <c r="AF189" s="36">
        <f t="shared" si="24"/>
        <v>1.3822139951339651</v>
      </c>
      <c r="AG189" s="37"/>
      <c r="AH189" s="37">
        <f>IF(A189=1,AF189,0)</f>
        <v>0</v>
      </c>
      <c r="AI189" s="37">
        <f>IF(A189=2,AF189,0)</f>
        <v>0</v>
      </c>
      <c r="AJ189" s="37">
        <f>IF(A189=3,AF189,0)</f>
        <v>0</v>
      </c>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c r="LE189" s="1"/>
      <c r="LF189" s="1"/>
      <c r="LG189" s="1"/>
      <c r="LH189" s="1"/>
      <c r="LI189" s="1"/>
      <c r="LJ189" s="1"/>
      <c r="LK189" s="1"/>
      <c r="LL189" s="1"/>
      <c r="LM189" s="1"/>
      <c r="LN189" s="1"/>
      <c r="LO189" s="1"/>
      <c r="LP189" s="1"/>
      <c r="LQ189" s="1"/>
      <c r="LR189" s="1"/>
      <c r="LS189" s="1"/>
      <c r="LT189" s="1"/>
      <c r="LU189" s="1"/>
      <c r="LV189" s="1"/>
      <c r="LW189" s="1"/>
      <c r="LX189" s="1"/>
      <c r="LY189" s="1"/>
      <c r="LZ189" s="1"/>
      <c r="MA189" s="1"/>
      <c r="MB189" s="1"/>
      <c r="MC189" s="1"/>
      <c r="MD189" s="1"/>
      <c r="ME189" s="1"/>
      <c r="MF189" s="1"/>
      <c r="MG189" s="1"/>
      <c r="MH189" s="1"/>
      <c r="MI189" s="1"/>
      <c r="MJ189" s="1"/>
      <c r="MK189" s="1"/>
      <c r="ML189" s="1"/>
      <c r="MM189" s="1"/>
      <c r="MN189" s="1"/>
      <c r="MO189" s="1"/>
      <c r="MP189" s="1"/>
      <c r="MQ189" s="1"/>
      <c r="MR189" s="1"/>
      <c r="MS189" s="1"/>
      <c r="MT189" s="1"/>
      <c r="MU189" s="1"/>
      <c r="MV189" s="1"/>
      <c r="MW189" s="1"/>
      <c r="MX189" s="1"/>
      <c r="MY189" s="1"/>
      <c r="MZ189" s="1"/>
      <c r="NA189" s="1"/>
      <c r="NB189" s="1"/>
      <c r="NC189" s="1"/>
      <c r="ND189" s="1"/>
      <c r="NE189" s="1"/>
      <c r="NF189" s="1"/>
      <c r="NG189" s="1"/>
      <c r="NH189" s="1"/>
      <c r="NI189" s="1"/>
      <c r="NJ189" s="1"/>
      <c r="NK189" s="1"/>
      <c r="NL189" s="1"/>
      <c r="NM189" s="1"/>
      <c r="NN189" s="1"/>
      <c r="NO189" s="1"/>
      <c r="NP189" s="1"/>
      <c r="NQ189" s="1"/>
      <c r="NR189" s="1"/>
      <c r="NS189" s="1"/>
      <c r="NT189" s="1"/>
      <c r="NU189" s="1"/>
      <c r="NV189" s="1"/>
      <c r="NW189" s="1"/>
      <c r="NX189" s="1"/>
      <c r="NY189" s="1"/>
      <c r="NZ189" s="1"/>
      <c r="OA189" s="1"/>
      <c r="OB189" s="1"/>
      <c r="OC189" s="1"/>
      <c r="OD189" s="1"/>
      <c r="OE189" s="1"/>
      <c r="OF189" s="1"/>
      <c r="OG189" s="1"/>
      <c r="OH189" s="1"/>
      <c r="OI189" s="1"/>
      <c r="OJ189" s="1"/>
      <c r="OK189" s="1"/>
      <c r="OL189" s="1"/>
      <c r="OM189" s="1"/>
      <c r="ON189" s="1"/>
      <c r="OO189" s="1"/>
      <c r="OP189" s="1"/>
      <c r="OQ189" s="1"/>
      <c r="OR189" s="1"/>
      <c r="OS189" s="1"/>
      <c r="OT189" s="1"/>
      <c r="OU189" s="1"/>
      <c r="OV189" s="1"/>
      <c r="OW189" s="1"/>
      <c r="OX189" s="1"/>
      <c r="OY189" s="1"/>
      <c r="OZ189" s="1"/>
      <c r="PA189" s="1"/>
      <c r="PB189" s="1"/>
      <c r="PC189" s="1"/>
      <c r="PD189" s="1"/>
      <c r="PE189" s="1"/>
      <c r="PF189" s="1"/>
      <c r="PG189" s="1"/>
      <c r="PH189" s="1"/>
      <c r="PI189" s="1"/>
      <c r="PJ189" s="1"/>
      <c r="PK189" s="1"/>
      <c r="PL189" s="1"/>
      <c r="PM189" s="1"/>
      <c r="PN189" s="1"/>
      <c r="PO189" s="1"/>
      <c r="PP189" s="1"/>
      <c r="PQ189" s="1"/>
      <c r="PR189" s="1"/>
      <c r="PS189" s="1"/>
      <c r="PT189" s="1"/>
      <c r="PU189" s="1"/>
      <c r="PV189" s="1"/>
      <c r="PW189" s="1"/>
      <c r="PX189" s="1"/>
      <c r="PY189" s="1"/>
      <c r="PZ189" s="1"/>
      <c r="QA189" s="1"/>
      <c r="QB189" s="1"/>
      <c r="QC189" s="1"/>
      <c r="QD189" s="1"/>
      <c r="QE189" s="1"/>
      <c r="QF189" s="1"/>
      <c r="QG189" s="1"/>
      <c r="QH189" s="1"/>
      <c r="QI189" s="1"/>
      <c r="QJ189" s="1"/>
      <c r="QK189" s="1"/>
      <c r="QL189" s="1"/>
      <c r="QM189" s="1"/>
      <c r="QN189" s="1"/>
      <c r="QO189" s="1"/>
      <c r="QP189" s="1"/>
      <c r="QQ189" s="1"/>
      <c r="QR189" s="1"/>
      <c r="QS189" s="1"/>
      <c r="QT189" s="1"/>
      <c r="QU189" s="1"/>
      <c r="QV189" s="1"/>
      <c r="QW189" s="1"/>
      <c r="QX189" s="1"/>
      <c r="QY189" s="1"/>
      <c r="QZ189" s="1"/>
      <c r="RA189" s="1"/>
      <c r="RB189" s="1"/>
      <c r="RC189" s="1"/>
      <c r="RD189" s="1"/>
      <c r="RE189" s="1"/>
      <c r="RF189" s="1"/>
      <c r="RG189" s="1"/>
      <c r="RH189" s="1"/>
      <c r="RI189" s="1"/>
      <c r="RJ189" s="1"/>
      <c r="RK189" s="1"/>
      <c r="RL189" s="1"/>
      <c r="RM189" s="1"/>
      <c r="RN189" s="1"/>
      <c r="RO189" s="1"/>
      <c r="RP189" s="1"/>
      <c r="RQ189" s="1"/>
      <c r="RR189" s="1"/>
      <c r="RS189" s="1"/>
      <c r="RT189" s="1"/>
      <c r="RU189" s="1"/>
      <c r="RV189" s="1"/>
      <c r="RW189" s="1"/>
      <c r="RX189" s="1"/>
      <c r="RY189" s="1"/>
      <c r="RZ189" s="1"/>
      <c r="SA189" s="1"/>
      <c r="SB189" s="1"/>
      <c r="SC189" s="1"/>
      <c r="SD189" s="1"/>
      <c r="SE189" s="1"/>
      <c r="SF189" s="1"/>
      <c r="SG189" s="1"/>
      <c r="SH189" s="1"/>
      <c r="SI189" s="1"/>
      <c r="SJ189" s="1"/>
      <c r="SK189" s="1"/>
      <c r="SL189" s="1"/>
      <c r="SM189" s="1"/>
      <c r="SN189" s="1"/>
      <c r="SO189" s="1"/>
      <c r="SP189" s="1"/>
      <c r="SQ189" s="1"/>
      <c r="SR189" s="1"/>
      <c r="SS189" s="1"/>
      <c r="ST189" s="1"/>
      <c r="SU189" s="1"/>
      <c r="SV189" s="1"/>
      <c r="SW189" s="1"/>
      <c r="SX189" s="1"/>
      <c r="SY189" s="1"/>
      <c r="SZ189" s="1"/>
      <c r="TA189" s="1"/>
      <c r="TB189" s="1"/>
      <c r="TC189" s="1"/>
      <c r="TD189" s="1"/>
      <c r="TE189" s="1"/>
      <c r="TF189" s="1"/>
      <c r="TG189" s="1"/>
      <c r="TH189" s="1"/>
      <c r="TI189" s="1"/>
      <c r="TJ189" s="1"/>
      <c r="TK189" s="1"/>
      <c r="TL189" s="1"/>
      <c r="TM189" s="1"/>
      <c r="TN189" s="1"/>
      <c r="TO189" s="1"/>
      <c r="TP189" s="1"/>
      <c r="TQ189" s="1"/>
      <c r="TR189" s="1"/>
      <c r="TS189" s="1"/>
      <c r="TT189" s="1"/>
      <c r="TU189" s="1"/>
      <c r="TV189" s="1"/>
      <c r="TW189" s="1"/>
      <c r="TX189" s="1"/>
      <c r="TY189" s="1"/>
      <c r="TZ189" s="1"/>
      <c r="UA189" s="1"/>
      <c r="UB189" s="1"/>
      <c r="UC189" s="1"/>
      <c r="UD189" s="1"/>
      <c r="UE189" s="1"/>
      <c r="UF189" s="1"/>
      <c r="UG189" s="1"/>
      <c r="UH189" s="1"/>
      <c r="UI189" s="1"/>
      <c r="UJ189" s="1"/>
      <c r="UK189" s="1"/>
      <c r="UL189" s="1"/>
      <c r="UM189" s="1"/>
      <c r="UN189" s="1"/>
      <c r="UO189" s="1"/>
      <c r="UP189" s="1"/>
      <c r="UQ189" s="1"/>
      <c r="UR189" s="1"/>
      <c r="US189" s="1"/>
      <c r="UT189" s="1"/>
      <c r="UU189" s="1"/>
      <c r="UV189" s="1"/>
      <c r="UW189" s="1"/>
      <c r="UX189" s="1"/>
      <c r="UY189" s="1"/>
      <c r="UZ189" s="1"/>
      <c r="VA189" s="1"/>
      <c r="VB189" s="1"/>
      <c r="VC189" s="1"/>
      <c r="VD189" s="1"/>
      <c r="VE189" s="1"/>
      <c r="VF189" s="1"/>
      <c r="VG189" s="1"/>
      <c r="VH189" s="1"/>
      <c r="VI189" s="1"/>
      <c r="VJ189" s="1"/>
      <c r="VK189" s="1"/>
      <c r="VL189" s="1"/>
      <c r="VM189" s="1"/>
      <c r="VN189" s="1"/>
      <c r="VO189" s="1"/>
      <c r="VP189" s="1"/>
      <c r="VQ189" s="1"/>
      <c r="VR189" s="1"/>
      <c r="VS189" s="1"/>
      <c r="VT189" s="1"/>
      <c r="VU189" s="1"/>
      <c r="VV189" s="1"/>
      <c r="VW189" s="1"/>
      <c r="VX189" s="1"/>
      <c r="VY189" s="1"/>
      <c r="VZ189" s="1"/>
      <c r="WA189" s="1"/>
      <c r="WB189" s="1"/>
      <c r="WC189" s="1"/>
      <c r="WD189" s="1"/>
      <c r="WE189" s="1"/>
      <c r="WF189" s="1"/>
      <c r="WG189" s="1"/>
      <c r="WH189" s="1"/>
      <c r="WI189" s="1"/>
      <c r="WJ189" s="1"/>
      <c r="WK189" s="1"/>
      <c r="WL189" s="1"/>
      <c r="WM189" s="1"/>
      <c r="WN189" s="1"/>
      <c r="WO189" s="1"/>
      <c r="WP189" s="1"/>
      <c r="WQ189" s="1"/>
      <c r="WR189" s="1"/>
      <c r="WS189" s="1"/>
      <c r="WT189" s="1"/>
      <c r="WU189" s="1"/>
      <c r="WV189" s="1"/>
      <c r="WW189" s="1"/>
      <c r="WX189" s="1"/>
      <c r="WY189" s="1"/>
      <c r="WZ189" s="1"/>
      <c r="XA189" s="1"/>
      <c r="XB189" s="1"/>
      <c r="XC189" s="1"/>
      <c r="XD189" s="1"/>
      <c r="XE189" s="1"/>
      <c r="XF189" s="1"/>
      <c r="XG189" s="1"/>
      <c r="XH189" s="1"/>
      <c r="XI189" s="1"/>
      <c r="XJ189" s="1"/>
      <c r="XK189" s="1"/>
      <c r="XL189" s="1"/>
      <c r="XM189" s="1"/>
      <c r="XN189" s="1"/>
      <c r="XO189" s="1"/>
      <c r="XP189" s="1"/>
      <c r="XQ189" s="1"/>
      <c r="XR189" s="1"/>
      <c r="XS189" s="1"/>
      <c r="XT189" s="1"/>
      <c r="XU189" s="1"/>
      <c r="XV189" s="1"/>
      <c r="XW189" s="1"/>
      <c r="XX189" s="1"/>
      <c r="XY189" s="1"/>
      <c r="XZ189" s="1"/>
      <c r="YA189" s="1"/>
      <c r="YB189" s="1"/>
      <c r="YC189" s="1"/>
      <c r="YD189" s="1"/>
      <c r="YE189" s="1"/>
      <c r="YF189" s="1"/>
      <c r="YG189" s="1"/>
      <c r="YH189" s="1"/>
      <c r="YI189" s="1"/>
      <c r="YJ189" s="1"/>
      <c r="YK189" s="1"/>
      <c r="YL189" s="1"/>
      <c r="YM189" s="1"/>
      <c r="YN189" s="1"/>
      <c r="YO189" s="1"/>
      <c r="YP189" s="1"/>
      <c r="YQ189" s="1"/>
      <c r="YR189" s="1"/>
      <c r="YS189" s="1"/>
      <c r="YT189" s="1"/>
      <c r="YU189" s="1"/>
      <c r="YV189" s="1"/>
      <c r="YW189" s="1"/>
      <c r="YX189" s="1"/>
      <c r="YY189" s="1"/>
      <c r="YZ189" s="1"/>
      <c r="ZA189" s="1"/>
      <c r="ZB189" s="1"/>
      <c r="ZC189" s="1"/>
      <c r="ZD189" s="1"/>
      <c r="ZE189" s="1"/>
      <c r="ZF189" s="1"/>
      <c r="ZG189" s="1"/>
      <c r="ZH189" s="1"/>
      <c r="ZI189" s="1"/>
      <c r="ZJ189" s="1"/>
      <c r="ZK189" s="1"/>
      <c r="ZL189" s="1"/>
      <c r="ZM189" s="1"/>
      <c r="ZN189" s="1"/>
      <c r="ZO189" s="1"/>
      <c r="ZP189" s="1"/>
      <c r="ZQ189" s="1"/>
      <c r="ZR189" s="1"/>
      <c r="ZS189" s="1"/>
      <c r="ZT189" s="1"/>
      <c r="ZU189" s="1"/>
      <c r="ZV189" s="1"/>
      <c r="ZW189" s="1"/>
      <c r="ZX189" s="1"/>
      <c r="ZY189" s="1"/>
      <c r="ZZ189" s="1"/>
      <c r="AAA189" s="1"/>
      <c r="AAB189" s="1"/>
      <c r="AAC189" s="1"/>
      <c r="AAD189" s="1"/>
      <c r="AAE189" s="1"/>
      <c r="AAF189" s="1"/>
      <c r="AAG189" s="1"/>
      <c r="AAH189" s="1"/>
      <c r="AAI189" s="1"/>
      <c r="AAJ189" s="1"/>
      <c r="AAK189" s="1"/>
      <c r="AAL189" s="1"/>
      <c r="AAM189" s="1"/>
      <c r="AAN189" s="1"/>
      <c r="AAO189" s="1"/>
      <c r="AAP189" s="1"/>
      <c r="AAQ189" s="1"/>
      <c r="AAR189" s="1"/>
      <c r="AAS189" s="1"/>
      <c r="AAT189" s="1"/>
      <c r="AAU189" s="1"/>
      <c r="AAV189" s="1"/>
      <c r="AAW189" s="1"/>
      <c r="AAX189" s="1"/>
      <c r="AAY189" s="1"/>
      <c r="AAZ189" s="1"/>
      <c r="ABA189" s="1"/>
      <c r="ABB189" s="1"/>
      <c r="ABC189" s="1"/>
      <c r="ABD189" s="1"/>
      <c r="ABE189" s="1"/>
      <c r="ABF189" s="1"/>
      <c r="ABG189" s="1"/>
      <c r="ABH189" s="1"/>
      <c r="ABI189" s="1"/>
      <c r="ABJ189" s="1"/>
      <c r="ABK189" s="1"/>
      <c r="ABL189" s="1"/>
      <c r="ABM189" s="1"/>
      <c r="ABN189" s="1"/>
      <c r="ABO189" s="1"/>
      <c r="ABP189" s="1"/>
      <c r="ABQ189" s="1"/>
      <c r="ABR189" s="1"/>
      <c r="ABS189" s="1"/>
      <c r="ABT189" s="1"/>
      <c r="ABU189" s="1"/>
      <c r="ABV189" s="1"/>
      <c r="ABW189" s="1"/>
      <c r="ABX189" s="1"/>
      <c r="ABY189" s="1"/>
      <c r="ABZ189" s="1"/>
      <c r="ACA189" s="1"/>
      <c r="ACB189" s="1"/>
      <c r="ACC189" s="1"/>
      <c r="ACD189" s="1"/>
      <c r="ACE189" s="1"/>
      <c r="ACF189" s="1"/>
      <c r="ACG189" s="1"/>
      <c r="ACH189" s="1"/>
      <c r="ACI189" s="1"/>
      <c r="ACJ189" s="1"/>
      <c r="ACK189" s="1"/>
      <c r="ACL189" s="1"/>
      <c r="ACM189" s="1"/>
      <c r="ACN189" s="1"/>
      <c r="ACO189" s="1"/>
      <c r="ACP189" s="1"/>
      <c r="ACQ189" s="1"/>
      <c r="ACR189" s="1"/>
      <c r="ACS189" s="1"/>
      <c r="ACT189" s="1"/>
      <c r="ACU189" s="1"/>
      <c r="ACV189" s="1"/>
      <c r="ACW189" s="1"/>
      <c r="ACX189" s="1"/>
      <c r="ACY189" s="1"/>
      <c r="ACZ189" s="1"/>
      <c r="ADA189" s="1"/>
    </row>
    <row r="190" spans="1:781" s="81" customFormat="1" ht="25.8" customHeight="1" x14ac:dyDescent="0.3">
      <c r="A190" s="38">
        <v>3</v>
      </c>
      <c r="B190" s="41" t="s">
        <v>577</v>
      </c>
      <c r="C190" s="24" t="s">
        <v>127</v>
      </c>
      <c r="D190" s="25" t="s">
        <v>272</v>
      </c>
      <c r="E190" s="25" t="s">
        <v>81</v>
      </c>
      <c r="F190" s="25">
        <v>8</v>
      </c>
      <c r="G190" s="79">
        <v>12300000</v>
      </c>
      <c r="H190" s="25">
        <v>2</v>
      </c>
      <c r="I190" s="25" t="s">
        <v>47</v>
      </c>
      <c r="J190" s="25" t="s">
        <v>82</v>
      </c>
      <c r="K190" s="95">
        <v>122</v>
      </c>
      <c r="L190" s="28">
        <v>1984</v>
      </c>
      <c r="M190" s="88">
        <v>30773</v>
      </c>
      <c r="N190" s="30"/>
      <c r="O190" s="31"/>
      <c r="P190" s="31"/>
      <c r="Q190" s="32" t="s">
        <v>429</v>
      </c>
      <c r="R190" s="33" t="s">
        <v>578</v>
      </c>
      <c r="S190" s="104" t="s">
        <v>270</v>
      </c>
      <c r="T190" s="35" t="str">
        <f t="shared" si="21"/>
        <v>P</v>
      </c>
      <c r="U190" s="34"/>
      <c r="V190" s="34"/>
      <c r="W190" s="34"/>
      <c r="X190" s="34"/>
      <c r="Y190" s="34"/>
      <c r="Z190" s="34"/>
      <c r="AA190" s="34"/>
      <c r="AB190" s="1"/>
      <c r="AC190" s="36">
        <f t="shared" si="20"/>
        <v>0</v>
      </c>
      <c r="AD190" s="36">
        <f t="shared" si="22"/>
        <v>0</v>
      </c>
      <c r="AE190" s="36">
        <f t="shared" si="23"/>
        <v>0</v>
      </c>
      <c r="AF190" s="36">
        <f t="shared" si="24"/>
        <v>0</v>
      </c>
      <c r="AG190" s="37"/>
      <c r="AH190" s="37">
        <f>IF(A190=1,AF190,0)</f>
        <v>0</v>
      </c>
      <c r="AI190" s="37">
        <f>IF(A190=2,AF190,0)</f>
        <v>0</v>
      </c>
      <c r="AJ190" s="37">
        <f>IF(A190=3,AF190,0)</f>
        <v>0</v>
      </c>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c r="ZT190" s="1"/>
      <c r="ZU190" s="1"/>
      <c r="ZV190" s="1"/>
      <c r="ZW190" s="1"/>
      <c r="ZX190" s="1"/>
      <c r="ZY190" s="1"/>
      <c r="ZZ190" s="1"/>
      <c r="AAA190" s="1"/>
      <c r="AAB190" s="1"/>
      <c r="AAC190" s="1"/>
      <c r="AAD190" s="1"/>
      <c r="AAE190" s="1"/>
      <c r="AAF190" s="1"/>
      <c r="AAG190" s="1"/>
      <c r="AAH190" s="1"/>
      <c r="AAI190" s="1"/>
      <c r="AAJ190" s="1"/>
      <c r="AAK190" s="1"/>
      <c r="AAL190" s="1"/>
      <c r="AAM190" s="1"/>
      <c r="AAN190" s="1"/>
      <c r="AAO190" s="1"/>
      <c r="AAP190" s="1"/>
      <c r="AAQ190" s="1"/>
      <c r="AAR190" s="1"/>
      <c r="AAS190" s="1"/>
      <c r="AAT190" s="1"/>
      <c r="AAU190" s="1"/>
      <c r="AAV190" s="1"/>
      <c r="AAW190" s="1"/>
      <c r="AAX190" s="1"/>
      <c r="AAY190" s="1"/>
      <c r="AAZ190" s="1"/>
      <c r="ABA190" s="1"/>
      <c r="ABB190" s="1"/>
      <c r="ABC190" s="1"/>
      <c r="ABD190" s="1"/>
      <c r="ABE190" s="1"/>
      <c r="ABF190" s="1"/>
      <c r="ABG190" s="1"/>
      <c r="ABH190" s="1"/>
      <c r="ABI190" s="1"/>
      <c r="ABJ190" s="1"/>
      <c r="ABK190" s="1"/>
      <c r="ABL190" s="1"/>
      <c r="ABM190" s="1"/>
      <c r="ABN190" s="1"/>
      <c r="ABO190" s="1"/>
      <c r="ABP190" s="1"/>
      <c r="ABQ190" s="1"/>
      <c r="ABR190" s="1"/>
      <c r="ABS190" s="1"/>
      <c r="ABT190" s="1"/>
      <c r="ABU190" s="1"/>
      <c r="ABV190" s="1"/>
      <c r="ABW190" s="1"/>
      <c r="ABX190" s="1"/>
      <c r="ABY190" s="1"/>
      <c r="ABZ190" s="1"/>
      <c r="ACA190" s="1"/>
      <c r="ACB190" s="1"/>
      <c r="ACC190" s="1"/>
      <c r="ACD190" s="1"/>
      <c r="ACE190" s="1"/>
      <c r="ACF190" s="1"/>
      <c r="ACG190" s="1"/>
      <c r="ACH190" s="1"/>
      <c r="ACI190" s="1"/>
      <c r="ACJ190" s="1"/>
      <c r="ACK190" s="1"/>
      <c r="ACL190" s="1"/>
      <c r="ACM190" s="1"/>
      <c r="ACN190" s="1"/>
      <c r="ACO190" s="1"/>
      <c r="ACP190" s="1"/>
      <c r="ACQ190" s="1"/>
      <c r="ACR190" s="1"/>
      <c r="ACS190" s="1"/>
      <c r="ACT190" s="1"/>
      <c r="ACU190" s="1"/>
      <c r="ACV190" s="1"/>
      <c r="ACW190" s="1"/>
      <c r="ACX190" s="1"/>
      <c r="ACY190" s="1"/>
      <c r="ACZ190" s="1"/>
      <c r="ADA190" s="1"/>
    </row>
    <row r="191" spans="1:781" s="81" customFormat="1" ht="40.200000000000003" customHeight="1" x14ac:dyDescent="0.3">
      <c r="A191" s="38">
        <v>3</v>
      </c>
      <c r="B191" s="41" t="s">
        <v>579</v>
      </c>
      <c r="C191" s="24" t="s">
        <v>80</v>
      </c>
      <c r="D191" s="25" t="s">
        <v>58</v>
      </c>
      <c r="E191" s="25" t="s">
        <v>580</v>
      </c>
      <c r="F191" s="25">
        <v>32</v>
      </c>
      <c r="G191" s="79">
        <v>80000000</v>
      </c>
      <c r="H191" s="25">
        <v>2</v>
      </c>
      <c r="I191" s="25" t="s">
        <v>47</v>
      </c>
      <c r="J191" s="25" t="s">
        <v>82</v>
      </c>
      <c r="K191" s="95">
        <v>210</v>
      </c>
      <c r="L191" s="28">
        <v>1984</v>
      </c>
      <c r="M191" s="29">
        <v>30696</v>
      </c>
      <c r="N191" s="42">
        <v>0</v>
      </c>
      <c r="O191" s="31"/>
      <c r="P191" s="31"/>
      <c r="Q191" s="32" t="s">
        <v>429</v>
      </c>
      <c r="R191" s="33" t="s">
        <v>581</v>
      </c>
      <c r="S191" s="34"/>
      <c r="T191" s="35" t="str">
        <f t="shared" si="21"/>
        <v>Fe</v>
      </c>
      <c r="U191" s="34"/>
      <c r="V191" s="34"/>
      <c r="W191" s="34"/>
      <c r="X191" s="34"/>
      <c r="Y191" s="34"/>
      <c r="Z191" s="34"/>
      <c r="AA191" s="34"/>
      <c r="AB191" s="1"/>
      <c r="AC191" s="36">
        <f t="shared" si="20"/>
        <v>0</v>
      </c>
      <c r="AD191" s="36">
        <f t="shared" si="22"/>
        <v>0</v>
      </c>
      <c r="AE191" s="36">
        <f t="shared" si="23"/>
        <v>0</v>
      </c>
      <c r="AF191" s="36">
        <f t="shared" si="24"/>
        <v>0</v>
      </c>
      <c r="AG191" s="37"/>
      <c r="AH191" s="37">
        <f>IF(A191=1,AF191,0)</f>
        <v>0</v>
      </c>
      <c r="AI191" s="37">
        <f>IF(A191=2,AF191,0)</f>
        <v>0</v>
      </c>
      <c r="AJ191" s="37">
        <f>IF(A191=3,AF191,0)</f>
        <v>0</v>
      </c>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c r="LE191" s="1"/>
      <c r="LF191" s="1"/>
      <c r="LG191" s="1"/>
      <c r="LH191" s="1"/>
      <c r="LI191" s="1"/>
      <c r="LJ191" s="1"/>
      <c r="LK191" s="1"/>
      <c r="LL191" s="1"/>
      <c r="LM191" s="1"/>
      <c r="LN191" s="1"/>
      <c r="LO191" s="1"/>
      <c r="LP191" s="1"/>
      <c r="LQ191" s="1"/>
      <c r="LR191" s="1"/>
      <c r="LS191" s="1"/>
      <c r="LT191" s="1"/>
      <c r="LU191" s="1"/>
      <c r="LV191" s="1"/>
      <c r="LW191" s="1"/>
      <c r="LX191" s="1"/>
      <c r="LY191" s="1"/>
      <c r="LZ191" s="1"/>
      <c r="MA191" s="1"/>
      <c r="MB191" s="1"/>
      <c r="MC191" s="1"/>
      <c r="MD191" s="1"/>
      <c r="ME191" s="1"/>
      <c r="MF191" s="1"/>
      <c r="MG191" s="1"/>
      <c r="MH191" s="1"/>
      <c r="MI191" s="1"/>
      <c r="MJ191" s="1"/>
      <c r="MK191" s="1"/>
      <c r="ML191" s="1"/>
      <c r="MM191" s="1"/>
      <c r="MN191" s="1"/>
      <c r="MO191" s="1"/>
      <c r="MP191" s="1"/>
      <c r="MQ191" s="1"/>
      <c r="MR191" s="1"/>
      <c r="MS191" s="1"/>
      <c r="MT191" s="1"/>
      <c r="MU191" s="1"/>
      <c r="MV191" s="1"/>
      <c r="MW191" s="1"/>
      <c r="MX191" s="1"/>
      <c r="MY191" s="1"/>
      <c r="MZ191" s="1"/>
      <c r="NA191" s="1"/>
      <c r="NB191" s="1"/>
      <c r="NC191" s="1"/>
      <c r="ND191" s="1"/>
      <c r="NE191" s="1"/>
      <c r="NF191" s="1"/>
      <c r="NG191" s="1"/>
      <c r="NH191" s="1"/>
      <c r="NI191" s="1"/>
      <c r="NJ191" s="1"/>
      <c r="NK191" s="1"/>
      <c r="NL191" s="1"/>
      <c r="NM191" s="1"/>
      <c r="NN191" s="1"/>
      <c r="NO191" s="1"/>
      <c r="NP191" s="1"/>
      <c r="NQ191" s="1"/>
      <c r="NR191" s="1"/>
      <c r="NS191" s="1"/>
      <c r="NT191" s="1"/>
      <c r="NU191" s="1"/>
      <c r="NV191" s="1"/>
      <c r="NW191" s="1"/>
      <c r="NX191" s="1"/>
      <c r="NY191" s="1"/>
      <c r="NZ191" s="1"/>
      <c r="OA191" s="1"/>
      <c r="OB191" s="1"/>
      <c r="OC191" s="1"/>
      <c r="OD191" s="1"/>
      <c r="OE191" s="1"/>
      <c r="OF191" s="1"/>
      <c r="OG191" s="1"/>
      <c r="OH191" s="1"/>
      <c r="OI191" s="1"/>
      <c r="OJ191" s="1"/>
      <c r="OK191" s="1"/>
      <c r="OL191" s="1"/>
      <c r="OM191" s="1"/>
      <c r="ON191" s="1"/>
      <c r="OO191" s="1"/>
      <c r="OP191" s="1"/>
      <c r="OQ191" s="1"/>
      <c r="OR191" s="1"/>
      <c r="OS191" s="1"/>
      <c r="OT191" s="1"/>
      <c r="OU191" s="1"/>
      <c r="OV191" s="1"/>
      <c r="OW191" s="1"/>
      <c r="OX191" s="1"/>
      <c r="OY191" s="1"/>
      <c r="OZ191" s="1"/>
      <c r="PA191" s="1"/>
      <c r="PB191" s="1"/>
      <c r="PC191" s="1"/>
      <c r="PD191" s="1"/>
      <c r="PE191" s="1"/>
      <c r="PF191" s="1"/>
      <c r="PG191" s="1"/>
      <c r="PH191" s="1"/>
      <c r="PI191" s="1"/>
      <c r="PJ191" s="1"/>
      <c r="PK191" s="1"/>
      <c r="PL191" s="1"/>
      <c r="PM191" s="1"/>
      <c r="PN191" s="1"/>
      <c r="PO191" s="1"/>
      <c r="PP191" s="1"/>
      <c r="PQ191" s="1"/>
      <c r="PR191" s="1"/>
      <c r="PS191" s="1"/>
      <c r="PT191" s="1"/>
      <c r="PU191" s="1"/>
      <c r="PV191" s="1"/>
      <c r="PW191" s="1"/>
      <c r="PX191" s="1"/>
      <c r="PY191" s="1"/>
      <c r="PZ191" s="1"/>
      <c r="QA191" s="1"/>
      <c r="QB191" s="1"/>
      <c r="QC191" s="1"/>
      <c r="QD191" s="1"/>
      <c r="QE191" s="1"/>
      <c r="QF191" s="1"/>
      <c r="QG191" s="1"/>
      <c r="QH191" s="1"/>
      <c r="QI191" s="1"/>
      <c r="QJ191" s="1"/>
      <c r="QK191" s="1"/>
      <c r="QL191" s="1"/>
      <c r="QM191" s="1"/>
      <c r="QN191" s="1"/>
      <c r="QO191" s="1"/>
      <c r="QP191" s="1"/>
      <c r="QQ191" s="1"/>
      <c r="QR191" s="1"/>
      <c r="QS191" s="1"/>
      <c r="QT191" s="1"/>
      <c r="QU191" s="1"/>
      <c r="QV191" s="1"/>
      <c r="QW191" s="1"/>
      <c r="QX191" s="1"/>
      <c r="QY191" s="1"/>
      <c r="QZ191" s="1"/>
      <c r="RA191" s="1"/>
      <c r="RB191" s="1"/>
      <c r="RC191" s="1"/>
      <c r="RD191" s="1"/>
      <c r="RE191" s="1"/>
      <c r="RF191" s="1"/>
      <c r="RG191" s="1"/>
      <c r="RH191" s="1"/>
      <c r="RI191" s="1"/>
      <c r="RJ191" s="1"/>
      <c r="RK191" s="1"/>
      <c r="RL191" s="1"/>
      <c r="RM191" s="1"/>
      <c r="RN191" s="1"/>
      <c r="RO191" s="1"/>
      <c r="RP191" s="1"/>
      <c r="RQ191" s="1"/>
      <c r="RR191" s="1"/>
      <c r="RS191" s="1"/>
      <c r="RT191" s="1"/>
      <c r="RU191" s="1"/>
      <c r="RV191" s="1"/>
      <c r="RW191" s="1"/>
      <c r="RX191" s="1"/>
      <c r="RY191" s="1"/>
      <c r="RZ191" s="1"/>
      <c r="SA191" s="1"/>
      <c r="SB191" s="1"/>
      <c r="SC191" s="1"/>
      <c r="SD191" s="1"/>
      <c r="SE191" s="1"/>
      <c r="SF191" s="1"/>
      <c r="SG191" s="1"/>
      <c r="SH191" s="1"/>
      <c r="SI191" s="1"/>
      <c r="SJ191" s="1"/>
      <c r="SK191" s="1"/>
      <c r="SL191" s="1"/>
      <c r="SM191" s="1"/>
      <c r="SN191" s="1"/>
      <c r="SO191" s="1"/>
      <c r="SP191" s="1"/>
      <c r="SQ191" s="1"/>
      <c r="SR191" s="1"/>
      <c r="SS191" s="1"/>
      <c r="ST191" s="1"/>
      <c r="SU191" s="1"/>
      <c r="SV191" s="1"/>
      <c r="SW191" s="1"/>
      <c r="SX191" s="1"/>
      <c r="SY191" s="1"/>
      <c r="SZ191" s="1"/>
      <c r="TA191" s="1"/>
      <c r="TB191" s="1"/>
      <c r="TC191" s="1"/>
      <c r="TD191" s="1"/>
      <c r="TE191" s="1"/>
      <c r="TF191" s="1"/>
      <c r="TG191" s="1"/>
      <c r="TH191" s="1"/>
      <c r="TI191" s="1"/>
      <c r="TJ191" s="1"/>
      <c r="TK191" s="1"/>
      <c r="TL191" s="1"/>
      <c r="TM191" s="1"/>
      <c r="TN191" s="1"/>
      <c r="TO191" s="1"/>
      <c r="TP191" s="1"/>
      <c r="TQ191" s="1"/>
      <c r="TR191" s="1"/>
      <c r="TS191" s="1"/>
      <c r="TT191" s="1"/>
      <c r="TU191" s="1"/>
      <c r="TV191" s="1"/>
      <c r="TW191" s="1"/>
      <c r="TX191" s="1"/>
      <c r="TY191" s="1"/>
      <c r="TZ191" s="1"/>
      <c r="UA191" s="1"/>
      <c r="UB191" s="1"/>
      <c r="UC191" s="1"/>
      <c r="UD191" s="1"/>
      <c r="UE191" s="1"/>
      <c r="UF191" s="1"/>
      <c r="UG191" s="1"/>
      <c r="UH191" s="1"/>
      <c r="UI191" s="1"/>
      <c r="UJ191" s="1"/>
      <c r="UK191" s="1"/>
      <c r="UL191" s="1"/>
      <c r="UM191" s="1"/>
      <c r="UN191" s="1"/>
      <c r="UO191" s="1"/>
      <c r="UP191" s="1"/>
      <c r="UQ191" s="1"/>
      <c r="UR191" s="1"/>
      <c r="US191" s="1"/>
      <c r="UT191" s="1"/>
      <c r="UU191" s="1"/>
      <c r="UV191" s="1"/>
      <c r="UW191" s="1"/>
      <c r="UX191" s="1"/>
      <c r="UY191" s="1"/>
      <c r="UZ191" s="1"/>
      <c r="VA191" s="1"/>
      <c r="VB191" s="1"/>
      <c r="VC191" s="1"/>
      <c r="VD191" s="1"/>
      <c r="VE191" s="1"/>
      <c r="VF191" s="1"/>
      <c r="VG191" s="1"/>
      <c r="VH191" s="1"/>
      <c r="VI191" s="1"/>
      <c r="VJ191" s="1"/>
      <c r="VK191" s="1"/>
      <c r="VL191" s="1"/>
      <c r="VM191" s="1"/>
      <c r="VN191" s="1"/>
      <c r="VO191" s="1"/>
      <c r="VP191" s="1"/>
      <c r="VQ191" s="1"/>
      <c r="VR191" s="1"/>
      <c r="VS191" s="1"/>
      <c r="VT191" s="1"/>
      <c r="VU191" s="1"/>
      <c r="VV191" s="1"/>
      <c r="VW191" s="1"/>
      <c r="VX191" s="1"/>
      <c r="VY191" s="1"/>
      <c r="VZ191" s="1"/>
      <c r="WA191" s="1"/>
      <c r="WB191" s="1"/>
      <c r="WC191" s="1"/>
      <c r="WD191" s="1"/>
      <c r="WE191" s="1"/>
      <c r="WF191" s="1"/>
      <c r="WG191" s="1"/>
      <c r="WH191" s="1"/>
      <c r="WI191" s="1"/>
      <c r="WJ191" s="1"/>
      <c r="WK191" s="1"/>
      <c r="WL191" s="1"/>
      <c r="WM191" s="1"/>
      <c r="WN191" s="1"/>
      <c r="WO191" s="1"/>
      <c r="WP191" s="1"/>
      <c r="WQ191" s="1"/>
      <c r="WR191" s="1"/>
      <c r="WS191" s="1"/>
      <c r="WT191" s="1"/>
      <c r="WU191" s="1"/>
      <c r="WV191" s="1"/>
      <c r="WW191" s="1"/>
      <c r="WX191" s="1"/>
      <c r="WY191" s="1"/>
      <c r="WZ191" s="1"/>
      <c r="XA191" s="1"/>
      <c r="XB191" s="1"/>
      <c r="XC191" s="1"/>
      <c r="XD191" s="1"/>
      <c r="XE191" s="1"/>
      <c r="XF191" s="1"/>
      <c r="XG191" s="1"/>
      <c r="XH191" s="1"/>
      <c r="XI191" s="1"/>
      <c r="XJ191" s="1"/>
      <c r="XK191" s="1"/>
      <c r="XL191" s="1"/>
      <c r="XM191" s="1"/>
      <c r="XN191" s="1"/>
      <c r="XO191" s="1"/>
      <c r="XP191" s="1"/>
      <c r="XQ191" s="1"/>
      <c r="XR191" s="1"/>
      <c r="XS191" s="1"/>
      <c r="XT191" s="1"/>
      <c r="XU191" s="1"/>
      <c r="XV191" s="1"/>
      <c r="XW191" s="1"/>
      <c r="XX191" s="1"/>
      <c r="XY191" s="1"/>
      <c r="XZ191" s="1"/>
      <c r="YA191" s="1"/>
      <c r="YB191" s="1"/>
      <c r="YC191" s="1"/>
      <c r="YD191" s="1"/>
      <c r="YE191" s="1"/>
      <c r="YF191" s="1"/>
      <c r="YG191" s="1"/>
      <c r="YH191" s="1"/>
      <c r="YI191" s="1"/>
      <c r="YJ191" s="1"/>
      <c r="YK191" s="1"/>
      <c r="YL191" s="1"/>
      <c r="YM191" s="1"/>
      <c r="YN191" s="1"/>
      <c r="YO191" s="1"/>
      <c r="YP191" s="1"/>
      <c r="YQ191" s="1"/>
      <c r="YR191" s="1"/>
      <c r="YS191" s="1"/>
      <c r="YT191" s="1"/>
      <c r="YU191" s="1"/>
      <c r="YV191" s="1"/>
      <c r="YW191" s="1"/>
      <c r="YX191" s="1"/>
      <c r="YY191" s="1"/>
      <c r="YZ191" s="1"/>
      <c r="ZA191" s="1"/>
      <c r="ZB191" s="1"/>
      <c r="ZC191" s="1"/>
      <c r="ZD191" s="1"/>
      <c r="ZE191" s="1"/>
      <c r="ZF191" s="1"/>
      <c r="ZG191" s="1"/>
      <c r="ZH191" s="1"/>
      <c r="ZI191" s="1"/>
      <c r="ZJ191" s="1"/>
      <c r="ZK191" s="1"/>
      <c r="ZL191" s="1"/>
      <c r="ZM191" s="1"/>
      <c r="ZN191" s="1"/>
      <c r="ZO191" s="1"/>
      <c r="ZP191" s="1"/>
      <c r="ZQ191" s="1"/>
      <c r="ZR191" s="1"/>
      <c r="ZS191" s="1"/>
      <c r="ZT191" s="1"/>
      <c r="ZU191" s="1"/>
      <c r="ZV191" s="1"/>
      <c r="ZW191" s="1"/>
      <c r="ZX191" s="1"/>
      <c r="ZY191" s="1"/>
      <c r="ZZ191" s="1"/>
      <c r="AAA191" s="1"/>
      <c r="AAB191" s="1"/>
      <c r="AAC191" s="1"/>
      <c r="AAD191" s="1"/>
      <c r="AAE191" s="1"/>
      <c r="AAF191" s="1"/>
      <c r="AAG191" s="1"/>
      <c r="AAH191" s="1"/>
      <c r="AAI191" s="1"/>
      <c r="AAJ191" s="1"/>
      <c r="AAK191" s="1"/>
      <c r="AAL191" s="1"/>
      <c r="AAM191" s="1"/>
      <c r="AAN191" s="1"/>
      <c r="AAO191" s="1"/>
      <c r="AAP191" s="1"/>
      <c r="AAQ191" s="1"/>
      <c r="AAR191" s="1"/>
      <c r="AAS191" s="1"/>
      <c r="AAT191" s="1"/>
      <c r="AAU191" s="1"/>
      <c r="AAV191" s="1"/>
      <c r="AAW191" s="1"/>
      <c r="AAX191" s="1"/>
      <c r="AAY191" s="1"/>
      <c r="AAZ191" s="1"/>
      <c r="ABA191" s="1"/>
      <c r="ABB191" s="1"/>
      <c r="ABC191" s="1"/>
      <c r="ABD191" s="1"/>
      <c r="ABE191" s="1"/>
      <c r="ABF191" s="1"/>
      <c r="ABG191" s="1"/>
      <c r="ABH191" s="1"/>
      <c r="ABI191" s="1"/>
      <c r="ABJ191" s="1"/>
      <c r="ABK191" s="1"/>
      <c r="ABL191" s="1"/>
      <c r="ABM191" s="1"/>
      <c r="ABN191" s="1"/>
      <c r="ABO191" s="1"/>
      <c r="ABP191" s="1"/>
      <c r="ABQ191" s="1"/>
      <c r="ABR191" s="1"/>
      <c r="ABS191" s="1"/>
      <c r="ABT191" s="1"/>
      <c r="ABU191" s="1"/>
      <c r="ABV191" s="1"/>
      <c r="ABW191" s="1"/>
      <c r="ABX191" s="1"/>
      <c r="ABY191" s="1"/>
      <c r="ABZ191" s="1"/>
      <c r="ACA191" s="1"/>
      <c r="ACB191" s="1"/>
      <c r="ACC191" s="1"/>
      <c r="ACD191" s="1"/>
      <c r="ACE191" s="1"/>
      <c r="ACF191" s="1"/>
      <c r="ACG191" s="1"/>
      <c r="ACH191" s="1"/>
      <c r="ACI191" s="1"/>
      <c r="ACJ191" s="1"/>
      <c r="ACK191" s="1"/>
      <c r="ACL191" s="1"/>
      <c r="ACM191" s="1"/>
      <c r="ACN191" s="1"/>
      <c r="ACO191" s="1"/>
      <c r="ACP191" s="1"/>
      <c r="ACQ191" s="1"/>
      <c r="ACR191" s="1"/>
      <c r="ACS191" s="1"/>
      <c r="ACT191" s="1"/>
      <c r="ACU191" s="1"/>
      <c r="ACV191" s="1"/>
      <c r="ACW191" s="1"/>
      <c r="ACX191" s="1"/>
      <c r="ACY191" s="1"/>
      <c r="ACZ191" s="1"/>
      <c r="ADA191" s="1"/>
    </row>
    <row r="192" spans="1:781" s="81" customFormat="1" ht="15.6" x14ac:dyDescent="0.3">
      <c r="A192" s="38">
        <v>3</v>
      </c>
      <c r="B192" s="41" t="s">
        <v>582</v>
      </c>
      <c r="C192" s="24" t="s">
        <v>46</v>
      </c>
      <c r="D192" s="25" t="s">
        <v>201</v>
      </c>
      <c r="E192" s="25" t="s">
        <v>202</v>
      </c>
      <c r="F192" s="25">
        <v>8</v>
      </c>
      <c r="G192" s="79">
        <v>1540000</v>
      </c>
      <c r="H192" s="25">
        <v>2</v>
      </c>
      <c r="I192" s="25" t="s">
        <v>47</v>
      </c>
      <c r="J192" s="25" t="s">
        <v>82</v>
      </c>
      <c r="K192" s="95">
        <v>11</v>
      </c>
      <c r="L192" s="28">
        <v>1984</v>
      </c>
      <c r="M192" s="92">
        <v>1984</v>
      </c>
      <c r="N192" s="30"/>
      <c r="O192" s="31"/>
      <c r="P192" s="31"/>
      <c r="Q192" s="32" t="s">
        <v>429</v>
      </c>
      <c r="R192" s="33" t="s">
        <v>583</v>
      </c>
      <c r="S192" s="34"/>
      <c r="T192" s="35" t="str">
        <f t="shared" si="21"/>
        <v>Au</v>
      </c>
      <c r="U192" s="34"/>
      <c r="V192" s="34"/>
      <c r="W192" s="34"/>
      <c r="X192" s="34"/>
      <c r="Y192" s="34"/>
      <c r="Z192" s="34"/>
      <c r="AA192" s="34"/>
      <c r="AB192" s="1"/>
      <c r="AC192" s="36">
        <f t="shared" si="20"/>
        <v>0</v>
      </c>
      <c r="AD192" s="36">
        <f t="shared" si="22"/>
        <v>0</v>
      </c>
      <c r="AE192" s="36">
        <f t="shared" si="23"/>
        <v>0</v>
      </c>
      <c r="AF192" s="36">
        <f t="shared" si="24"/>
        <v>0</v>
      </c>
      <c r="AG192" s="37"/>
      <c r="AH192" s="37">
        <f>IF(A192=1,AF192,0)</f>
        <v>0</v>
      </c>
      <c r="AI192" s="37">
        <f>IF(A192=2,AF192,0)</f>
        <v>0</v>
      </c>
      <c r="AJ192" s="37">
        <f>IF(A192=3,AF192,0)</f>
        <v>0</v>
      </c>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c r="JL192" s="1"/>
      <c r="JM192" s="1"/>
      <c r="JN192" s="1"/>
      <c r="JO192" s="1"/>
      <c r="JP192" s="1"/>
      <c r="JQ192" s="1"/>
      <c r="JR192" s="1"/>
      <c r="JS192" s="1"/>
      <c r="JT192" s="1"/>
      <c r="JU192" s="1"/>
      <c r="JV192" s="1"/>
      <c r="JW192" s="1"/>
      <c r="JX192" s="1"/>
      <c r="JY192" s="1"/>
      <c r="JZ192" s="1"/>
      <c r="KA192" s="1"/>
      <c r="KB192" s="1"/>
      <c r="KC192" s="1"/>
      <c r="KD192" s="1"/>
      <c r="KE192" s="1"/>
      <c r="KF192" s="1"/>
      <c r="KG192" s="1"/>
      <c r="KH192" s="1"/>
      <c r="KI192" s="1"/>
      <c r="KJ192" s="1"/>
      <c r="KK192" s="1"/>
      <c r="KL192" s="1"/>
      <c r="KM192" s="1"/>
      <c r="KN192" s="1"/>
      <c r="KO192" s="1"/>
      <c r="KP192" s="1"/>
      <c r="KQ192" s="1"/>
      <c r="KR192" s="1"/>
      <c r="KS192" s="1"/>
      <c r="KT192" s="1"/>
      <c r="KU192" s="1"/>
      <c r="KV192" s="1"/>
      <c r="KW192" s="1"/>
      <c r="KX192" s="1"/>
      <c r="KY192" s="1"/>
      <c r="KZ192" s="1"/>
      <c r="LA192" s="1"/>
      <c r="LB192" s="1"/>
      <c r="LC192" s="1"/>
      <c r="LD192" s="1"/>
      <c r="LE192" s="1"/>
      <c r="LF192" s="1"/>
      <c r="LG192" s="1"/>
      <c r="LH192" s="1"/>
      <c r="LI192" s="1"/>
      <c r="LJ192" s="1"/>
      <c r="LK192" s="1"/>
      <c r="LL192" s="1"/>
      <c r="LM192" s="1"/>
      <c r="LN192" s="1"/>
      <c r="LO192" s="1"/>
      <c r="LP192" s="1"/>
      <c r="LQ192" s="1"/>
      <c r="LR192" s="1"/>
      <c r="LS192" s="1"/>
      <c r="LT192" s="1"/>
      <c r="LU192" s="1"/>
      <c r="LV192" s="1"/>
      <c r="LW192" s="1"/>
      <c r="LX192" s="1"/>
      <c r="LY192" s="1"/>
      <c r="LZ192" s="1"/>
      <c r="MA192" s="1"/>
      <c r="MB192" s="1"/>
      <c r="MC192" s="1"/>
      <c r="MD192" s="1"/>
      <c r="ME192" s="1"/>
      <c r="MF192" s="1"/>
      <c r="MG192" s="1"/>
      <c r="MH192" s="1"/>
      <c r="MI192" s="1"/>
      <c r="MJ192" s="1"/>
      <c r="MK192" s="1"/>
      <c r="ML192" s="1"/>
      <c r="MM192" s="1"/>
      <c r="MN192" s="1"/>
      <c r="MO192" s="1"/>
      <c r="MP192" s="1"/>
      <c r="MQ192" s="1"/>
      <c r="MR192" s="1"/>
      <c r="MS192" s="1"/>
      <c r="MT192" s="1"/>
      <c r="MU192" s="1"/>
      <c r="MV192" s="1"/>
      <c r="MW192" s="1"/>
      <c r="MX192" s="1"/>
      <c r="MY192" s="1"/>
      <c r="MZ192" s="1"/>
      <c r="NA192" s="1"/>
      <c r="NB192" s="1"/>
      <c r="NC192" s="1"/>
      <c r="ND192" s="1"/>
      <c r="NE192" s="1"/>
      <c r="NF192" s="1"/>
      <c r="NG192" s="1"/>
      <c r="NH192" s="1"/>
      <c r="NI192" s="1"/>
      <c r="NJ192" s="1"/>
      <c r="NK192" s="1"/>
      <c r="NL192" s="1"/>
      <c r="NM192" s="1"/>
      <c r="NN192" s="1"/>
      <c r="NO192" s="1"/>
      <c r="NP192" s="1"/>
      <c r="NQ192" s="1"/>
      <c r="NR192" s="1"/>
      <c r="NS192" s="1"/>
      <c r="NT192" s="1"/>
      <c r="NU192" s="1"/>
      <c r="NV192" s="1"/>
      <c r="NW192" s="1"/>
      <c r="NX192" s="1"/>
      <c r="NY192" s="1"/>
      <c r="NZ192" s="1"/>
      <c r="OA192" s="1"/>
      <c r="OB192" s="1"/>
      <c r="OC192" s="1"/>
      <c r="OD192" s="1"/>
      <c r="OE192" s="1"/>
      <c r="OF192" s="1"/>
      <c r="OG192" s="1"/>
      <c r="OH192" s="1"/>
      <c r="OI192" s="1"/>
      <c r="OJ192" s="1"/>
      <c r="OK192" s="1"/>
      <c r="OL192" s="1"/>
      <c r="OM192" s="1"/>
      <c r="ON192" s="1"/>
      <c r="OO192" s="1"/>
      <c r="OP192" s="1"/>
      <c r="OQ192" s="1"/>
      <c r="OR192" s="1"/>
      <c r="OS192" s="1"/>
      <c r="OT192" s="1"/>
      <c r="OU192" s="1"/>
      <c r="OV192" s="1"/>
      <c r="OW192" s="1"/>
      <c r="OX192" s="1"/>
      <c r="OY192" s="1"/>
      <c r="OZ192" s="1"/>
      <c r="PA192" s="1"/>
      <c r="PB192" s="1"/>
      <c r="PC192" s="1"/>
      <c r="PD192" s="1"/>
      <c r="PE192" s="1"/>
      <c r="PF192" s="1"/>
      <c r="PG192" s="1"/>
      <c r="PH192" s="1"/>
      <c r="PI192" s="1"/>
      <c r="PJ192" s="1"/>
      <c r="PK192" s="1"/>
      <c r="PL192" s="1"/>
      <c r="PM192" s="1"/>
      <c r="PN192" s="1"/>
      <c r="PO192" s="1"/>
      <c r="PP192" s="1"/>
      <c r="PQ192" s="1"/>
      <c r="PR192" s="1"/>
      <c r="PS192" s="1"/>
      <c r="PT192" s="1"/>
      <c r="PU192" s="1"/>
      <c r="PV192" s="1"/>
      <c r="PW192" s="1"/>
      <c r="PX192" s="1"/>
      <c r="PY192" s="1"/>
      <c r="PZ192" s="1"/>
      <c r="QA192" s="1"/>
      <c r="QB192" s="1"/>
      <c r="QC192" s="1"/>
      <c r="QD192" s="1"/>
      <c r="QE192" s="1"/>
      <c r="QF192" s="1"/>
      <c r="QG192" s="1"/>
      <c r="QH192" s="1"/>
      <c r="QI192" s="1"/>
      <c r="QJ192" s="1"/>
      <c r="QK192" s="1"/>
      <c r="QL192" s="1"/>
      <c r="QM192" s="1"/>
      <c r="QN192" s="1"/>
      <c r="QO192" s="1"/>
      <c r="QP192" s="1"/>
      <c r="QQ192" s="1"/>
      <c r="QR192" s="1"/>
      <c r="QS192" s="1"/>
      <c r="QT192" s="1"/>
      <c r="QU192" s="1"/>
      <c r="QV192" s="1"/>
      <c r="QW192" s="1"/>
      <c r="QX192" s="1"/>
      <c r="QY192" s="1"/>
      <c r="QZ192" s="1"/>
      <c r="RA192" s="1"/>
      <c r="RB192" s="1"/>
      <c r="RC192" s="1"/>
      <c r="RD192" s="1"/>
      <c r="RE192" s="1"/>
      <c r="RF192" s="1"/>
      <c r="RG192" s="1"/>
      <c r="RH192" s="1"/>
      <c r="RI192" s="1"/>
      <c r="RJ192" s="1"/>
      <c r="RK192" s="1"/>
      <c r="RL192" s="1"/>
      <c r="RM192" s="1"/>
      <c r="RN192" s="1"/>
      <c r="RO192" s="1"/>
      <c r="RP192" s="1"/>
      <c r="RQ192" s="1"/>
      <c r="RR192" s="1"/>
      <c r="RS192" s="1"/>
      <c r="RT192" s="1"/>
      <c r="RU192" s="1"/>
      <c r="RV192" s="1"/>
      <c r="RW192" s="1"/>
      <c r="RX192" s="1"/>
      <c r="RY192" s="1"/>
      <c r="RZ192" s="1"/>
      <c r="SA192" s="1"/>
      <c r="SB192" s="1"/>
      <c r="SC192" s="1"/>
      <c r="SD192" s="1"/>
      <c r="SE192" s="1"/>
      <c r="SF192" s="1"/>
      <c r="SG192" s="1"/>
      <c r="SH192" s="1"/>
      <c r="SI192" s="1"/>
      <c r="SJ192" s="1"/>
      <c r="SK192" s="1"/>
      <c r="SL192" s="1"/>
      <c r="SM192" s="1"/>
      <c r="SN192" s="1"/>
      <c r="SO192" s="1"/>
      <c r="SP192" s="1"/>
      <c r="SQ192" s="1"/>
      <c r="SR192" s="1"/>
      <c r="SS192" s="1"/>
      <c r="ST192" s="1"/>
      <c r="SU192" s="1"/>
      <c r="SV192" s="1"/>
      <c r="SW192" s="1"/>
      <c r="SX192" s="1"/>
      <c r="SY192" s="1"/>
      <c r="SZ192" s="1"/>
      <c r="TA192" s="1"/>
      <c r="TB192" s="1"/>
      <c r="TC192" s="1"/>
      <c r="TD192" s="1"/>
      <c r="TE192" s="1"/>
      <c r="TF192" s="1"/>
      <c r="TG192" s="1"/>
      <c r="TH192" s="1"/>
      <c r="TI192" s="1"/>
      <c r="TJ192" s="1"/>
      <c r="TK192" s="1"/>
      <c r="TL192" s="1"/>
      <c r="TM192" s="1"/>
      <c r="TN192" s="1"/>
      <c r="TO192" s="1"/>
      <c r="TP192" s="1"/>
      <c r="TQ192" s="1"/>
      <c r="TR192" s="1"/>
      <c r="TS192" s="1"/>
      <c r="TT192" s="1"/>
      <c r="TU192" s="1"/>
      <c r="TV192" s="1"/>
      <c r="TW192" s="1"/>
      <c r="TX192" s="1"/>
      <c r="TY192" s="1"/>
      <c r="TZ192" s="1"/>
      <c r="UA192" s="1"/>
      <c r="UB192" s="1"/>
      <c r="UC192" s="1"/>
      <c r="UD192" s="1"/>
      <c r="UE192" s="1"/>
      <c r="UF192" s="1"/>
      <c r="UG192" s="1"/>
      <c r="UH192" s="1"/>
      <c r="UI192" s="1"/>
      <c r="UJ192" s="1"/>
      <c r="UK192" s="1"/>
      <c r="UL192" s="1"/>
      <c r="UM192" s="1"/>
      <c r="UN192" s="1"/>
      <c r="UO192" s="1"/>
      <c r="UP192" s="1"/>
      <c r="UQ192" s="1"/>
      <c r="UR192" s="1"/>
      <c r="US192" s="1"/>
      <c r="UT192" s="1"/>
      <c r="UU192" s="1"/>
      <c r="UV192" s="1"/>
      <c r="UW192" s="1"/>
      <c r="UX192" s="1"/>
      <c r="UY192" s="1"/>
      <c r="UZ192" s="1"/>
      <c r="VA192" s="1"/>
      <c r="VB192" s="1"/>
      <c r="VC192" s="1"/>
      <c r="VD192" s="1"/>
      <c r="VE192" s="1"/>
      <c r="VF192" s="1"/>
      <c r="VG192" s="1"/>
      <c r="VH192" s="1"/>
      <c r="VI192" s="1"/>
      <c r="VJ192" s="1"/>
      <c r="VK192" s="1"/>
      <c r="VL192" s="1"/>
      <c r="VM192" s="1"/>
      <c r="VN192" s="1"/>
      <c r="VO192" s="1"/>
      <c r="VP192" s="1"/>
      <c r="VQ192" s="1"/>
      <c r="VR192" s="1"/>
      <c r="VS192" s="1"/>
      <c r="VT192" s="1"/>
      <c r="VU192" s="1"/>
      <c r="VV192" s="1"/>
      <c r="VW192" s="1"/>
      <c r="VX192" s="1"/>
      <c r="VY192" s="1"/>
      <c r="VZ192" s="1"/>
      <c r="WA192" s="1"/>
      <c r="WB192" s="1"/>
      <c r="WC192" s="1"/>
      <c r="WD192" s="1"/>
      <c r="WE192" s="1"/>
      <c r="WF192" s="1"/>
      <c r="WG192" s="1"/>
      <c r="WH192" s="1"/>
      <c r="WI192" s="1"/>
      <c r="WJ192" s="1"/>
      <c r="WK192" s="1"/>
      <c r="WL192" s="1"/>
      <c r="WM192" s="1"/>
      <c r="WN192" s="1"/>
      <c r="WO192" s="1"/>
      <c r="WP192" s="1"/>
      <c r="WQ192" s="1"/>
      <c r="WR192" s="1"/>
      <c r="WS192" s="1"/>
      <c r="WT192" s="1"/>
      <c r="WU192" s="1"/>
      <c r="WV192" s="1"/>
      <c r="WW192" s="1"/>
      <c r="WX192" s="1"/>
      <c r="WY192" s="1"/>
      <c r="WZ192" s="1"/>
      <c r="XA192" s="1"/>
      <c r="XB192" s="1"/>
      <c r="XC192" s="1"/>
      <c r="XD192" s="1"/>
      <c r="XE192" s="1"/>
      <c r="XF192" s="1"/>
      <c r="XG192" s="1"/>
      <c r="XH192" s="1"/>
      <c r="XI192" s="1"/>
      <c r="XJ192" s="1"/>
      <c r="XK192" s="1"/>
      <c r="XL192" s="1"/>
      <c r="XM192" s="1"/>
      <c r="XN192" s="1"/>
      <c r="XO192" s="1"/>
      <c r="XP192" s="1"/>
      <c r="XQ192" s="1"/>
      <c r="XR192" s="1"/>
      <c r="XS192" s="1"/>
      <c r="XT192" s="1"/>
      <c r="XU192" s="1"/>
      <c r="XV192" s="1"/>
      <c r="XW192" s="1"/>
      <c r="XX192" s="1"/>
      <c r="XY192" s="1"/>
      <c r="XZ192" s="1"/>
      <c r="YA192" s="1"/>
      <c r="YB192" s="1"/>
      <c r="YC192" s="1"/>
      <c r="YD192" s="1"/>
      <c r="YE192" s="1"/>
      <c r="YF192" s="1"/>
      <c r="YG192" s="1"/>
      <c r="YH192" s="1"/>
      <c r="YI192" s="1"/>
      <c r="YJ192" s="1"/>
      <c r="YK192" s="1"/>
      <c r="YL192" s="1"/>
      <c r="YM192" s="1"/>
      <c r="YN192" s="1"/>
      <c r="YO192" s="1"/>
      <c r="YP192" s="1"/>
      <c r="YQ192" s="1"/>
      <c r="YR192" s="1"/>
      <c r="YS192" s="1"/>
      <c r="YT192" s="1"/>
      <c r="YU192" s="1"/>
      <c r="YV192" s="1"/>
      <c r="YW192" s="1"/>
      <c r="YX192" s="1"/>
      <c r="YY192" s="1"/>
      <c r="YZ192" s="1"/>
      <c r="ZA192" s="1"/>
      <c r="ZB192" s="1"/>
      <c r="ZC192" s="1"/>
      <c r="ZD192" s="1"/>
      <c r="ZE192" s="1"/>
      <c r="ZF192" s="1"/>
      <c r="ZG192" s="1"/>
      <c r="ZH192" s="1"/>
      <c r="ZI192" s="1"/>
      <c r="ZJ192" s="1"/>
      <c r="ZK192" s="1"/>
      <c r="ZL192" s="1"/>
      <c r="ZM192" s="1"/>
      <c r="ZN192" s="1"/>
      <c r="ZO192" s="1"/>
      <c r="ZP192" s="1"/>
      <c r="ZQ192" s="1"/>
      <c r="ZR192" s="1"/>
      <c r="ZS192" s="1"/>
      <c r="ZT192" s="1"/>
      <c r="ZU192" s="1"/>
      <c r="ZV192" s="1"/>
      <c r="ZW192" s="1"/>
      <c r="ZX192" s="1"/>
      <c r="ZY192" s="1"/>
      <c r="ZZ192" s="1"/>
      <c r="AAA192" s="1"/>
      <c r="AAB192" s="1"/>
      <c r="AAC192" s="1"/>
      <c r="AAD192" s="1"/>
      <c r="AAE192" s="1"/>
      <c r="AAF192" s="1"/>
      <c r="AAG192" s="1"/>
      <c r="AAH192" s="1"/>
      <c r="AAI192" s="1"/>
      <c r="AAJ192" s="1"/>
      <c r="AAK192" s="1"/>
      <c r="AAL192" s="1"/>
      <c r="AAM192" s="1"/>
      <c r="AAN192" s="1"/>
      <c r="AAO192" s="1"/>
      <c r="AAP192" s="1"/>
      <c r="AAQ192" s="1"/>
      <c r="AAR192" s="1"/>
      <c r="AAS192" s="1"/>
      <c r="AAT192" s="1"/>
      <c r="AAU192" s="1"/>
      <c r="AAV192" s="1"/>
      <c r="AAW192" s="1"/>
      <c r="AAX192" s="1"/>
      <c r="AAY192" s="1"/>
      <c r="AAZ192" s="1"/>
      <c r="ABA192" s="1"/>
      <c r="ABB192" s="1"/>
      <c r="ABC192" s="1"/>
      <c r="ABD192" s="1"/>
      <c r="ABE192" s="1"/>
      <c r="ABF192" s="1"/>
      <c r="ABG192" s="1"/>
      <c r="ABH192" s="1"/>
      <c r="ABI192" s="1"/>
      <c r="ABJ192" s="1"/>
      <c r="ABK192" s="1"/>
      <c r="ABL192" s="1"/>
      <c r="ABM192" s="1"/>
      <c r="ABN192" s="1"/>
      <c r="ABO192" s="1"/>
      <c r="ABP192" s="1"/>
      <c r="ABQ192" s="1"/>
      <c r="ABR192" s="1"/>
      <c r="ABS192" s="1"/>
      <c r="ABT192" s="1"/>
      <c r="ABU192" s="1"/>
      <c r="ABV192" s="1"/>
      <c r="ABW192" s="1"/>
      <c r="ABX192" s="1"/>
      <c r="ABY192" s="1"/>
      <c r="ABZ192" s="1"/>
      <c r="ACA192" s="1"/>
      <c r="ACB192" s="1"/>
      <c r="ACC192" s="1"/>
      <c r="ACD192" s="1"/>
      <c r="ACE192" s="1"/>
      <c r="ACF192" s="1"/>
      <c r="ACG192" s="1"/>
      <c r="ACH192" s="1"/>
      <c r="ACI192" s="1"/>
      <c r="ACJ192" s="1"/>
      <c r="ACK192" s="1"/>
      <c r="ACL192" s="1"/>
      <c r="ACM192" s="1"/>
      <c r="ACN192" s="1"/>
      <c r="ACO192" s="1"/>
      <c r="ACP192" s="1"/>
      <c r="ACQ192" s="1"/>
      <c r="ACR192" s="1"/>
      <c r="ACS192" s="1"/>
      <c r="ACT192" s="1"/>
      <c r="ACU192" s="1"/>
      <c r="ACV192" s="1"/>
      <c r="ACW192" s="1"/>
      <c r="ACX192" s="1"/>
      <c r="ACY192" s="1"/>
      <c r="ACZ192" s="1"/>
      <c r="ADA192" s="1"/>
    </row>
    <row r="193" spans="1:781" s="81" customFormat="1" ht="27.6" customHeight="1" x14ac:dyDescent="0.3">
      <c r="A193" s="38">
        <v>3</v>
      </c>
      <c r="B193" s="41" t="s">
        <v>584</v>
      </c>
      <c r="C193" s="24" t="s">
        <v>585</v>
      </c>
      <c r="D193" s="25" t="s">
        <v>272</v>
      </c>
      <c r="E193" s="25" t="s">
        <v>202</v>
      </c>
      <c r="F193" s="25">
        <v>9</v>
      </c>
      <c r="G193" s="79"/>
      <c r="H193" s="25">
        <v>1</v>
      </c>
      <c r="I193" s="25" t="s">
        <v>47</v>
      </c>
      <c r="J193" s="25" t="s">
        <v>48</v>
      </c>
      <c r="K193" s="95">
        <v>179</v>
      </c>
      <c r="L193" s="28">
        <v>1984</v>
      </c>
      <c r="M193" s="92">
        <v>1984</v>
      </c>
      <c r="N193" s="30"/>
      <c r="O193" s="31"/>
      <c r="P193" s="31"/>
      <c r="Q193" s="32" t="s">
        <v>429</v>
      </c>
      <c r="R193" s="33" t="s">
        <v>586</v>
      </c>
      <c r="S193" s="34"/>
      <c r="T193" s="35" t="str">
        <f t="shared" si="21"/>
        <v>Vermiculite</v>
      </c>
      <c r="U193" s="34"/>
      <c r="V193" s="34"/>
      <c r="W193" s="34"/>
      <c r="X193" s="34"/>
      <c r="Y193" s="34"/>
      <c r="Z193" s="34"/>
      <c r="AA193" s="34"/>
      <c r="AB193" s="1"/>
      <c r="AC193" s="36">
        <f t="shared" si="20"/>
        <v>0</v>
      </c>
      <c r="AD193" s="36">
        <f t="shared" si="22"/>
        <v>0</v>
      </c>
      <c r="AE193" s="36">
        <f t="shared" si="23"/>
        <v>0</v>
      </c>
      <c r="AF193" s="36">
        <f t="shared" si="24"/>
        <v>0</v>
      </c>
      <c r="AG193" s="37"/>
      <c r="AH193" s="37">
        <f>IF(A193=1,AF193,0)</f>
        <v>0</v>
      </c>
      <c r="AI193" s="37">
        <f>IF(A193=2,AF193,0)</f>
        <v>0</v>
      </c>
      <c r="AJ193" s="37">
        <f>IF(A193=3,AF193,0)</f>
        <v>0</v>
      </c>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c r="ZT193" s="1"/>
      <c r="ZU193" s="1"/>
      <c r="ZV193" s="1"/>
      <c r="ZW193" s="1"/>
      <c r="ZX193" s="1"/>
      <c r="ZY193" s="1"/>
      <c r="ZZ193" s="1"/>
      <c r="AAA193" s="1"/>
      <c r="AAB193" s="1"/>
      <c r="AAC193" s="1"/>
      <c r="AAD193" s="1"/>
      <c r="AAE193" s="1"/>
      <c r="AAF193" s="1"/>
      <c r="AAG193" s="1"/>
      <c r="AAH193" s="1"/>
      <c r="AAI193" s="1"/>
      <c r="AAJ193" s="1"/>
      <c r="AAK193" s="1"/>
      <c r="AAL193" s="1"/>
      <c r="AAM193" s="1"/>
      <c r="AAN193" s="1"/>
      <c r="AAO193" s="1"/>
      <c r="AAP193" s="1"/>
      <c r="AAQ193" s="1"/>
      <c r="AAR193" s="1"/>
      <c r="AAS193" s="1"/>
      <c r="AAT193" s="1"/>
      <c r="AAU193" s="1"/>
      <c r="AAV193" s="1"/>
      <c r="AAW193" s="1"/>
      <c r="AAX193" s="1"/>
      <c r="AAY193" s="1"/>
      <c r="AAZ193" s="1"/>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row>
    <row r="194" spans="1:781" s="81" customFormat="1" ht="24" x14ac:dyDescent="0.3">
      <c r="A194" s="38">
        <v>3</v>
      </c>
      <c r="B194" s="41" t="s">
        <v>587</v>
      </c>
      <c r="C194" s="24" t="s">
        <v>510</v>
      </c>
      <c r="D194" s="25" t="s">
        <v>220</v>
      </c>
      <c r="E194" s="25" t="s">
        <v>81</v>
      </c>
      <c r="F194" s="25">
        <v>24</v>
      </c>
      <c r="G194" s="79">
        <v>215000</v>
      </c>
      <c r="H194" s="25">
        <v>2</v>
      </c>
      <c r="I194" s="25" t="s">
        <v>47</v>
      </c>
      <c r="J194" s="25" t="s">
        <v>48</v>
      </c>
      <c r="K194" s="95">
        <v>32</v>
      </c>
      <c r="L194" s="28">
        <v>1983</v>
      </c>
      <c r="M194" s="29">
        <v>30469</v>
      </c>
      <c r="N194" s="30"/>
      <c r="O194" s="31"/>
      <c r="P194" s="31"/>
      <c r="Q194" s="32" t="s">
        <v>429</v>
      </c>
      <c r="R194" s="33" t="s">
        <v>588</v>
      </c>
      <c r="S194" s="34" t="s">
        <v>265</v>
      </c>
      <c r="T194" s="35" t="str">
        <f t="shared" si="21"/>
        <v>Ag Pb</v>
      </c>
      <c r="U194" s="34"/>
      <c r="V194" s="34"/>
      <c r="W194" s="34"/>
      <c r="X194" s="34"/>
      <c r="Y194" s="34">
        <v>1881</v>
      </c>
      <c r="Z194" s="34"/>
      <c r="AA194" s="34"/>
      <c r="AB194" s="1"/>
      <c r="AC194" s="36">
        <f t="shared" si="20"/>
        <v>0</v>
      </c>
      <c r="AD194" s="36">
        <f t="shared" si="22"/>
        <v>0</v>
      </c>
      <c r="AE194" s="36">
        <f t="shared" si="23"/>
        <v>0</v>
      </c>
      <c r="AF194" s="36">
        <f t="shared" si="24"/>
        <v>0</v>
      </c>
      <c r="AG194" s="37"/>
      <c r="AH194" s="37">
        <f>IF(A194=1,AF194,0)</f>
        <v>0</v>
      </c>
      <c r="AI194" s="37">
        <f>IF(A194=2,AF194,0)</f>
        <v>0</v>
      </c>
      <c r="AJ194" s="37">
        <f>IF(A194=3,AF194,0)</f>
        <v>0</v>
      </c>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row>
    <row r="195" spans="1:781" s="81" customFormat="1" ht="36" x14ac:dyDescent="0.3">
      <c r="A195" s="54">
        <v>4</v>
      </c>
      <c r="B195" s="41" t="s">
        <v>589</v>
      </c>
      <c r="C195" s="24" t="s">
        <v>46</v>
      </c>
      <c r="D195" s="25" t="s">
        <v>220</v>
      </c>
      <c r="E195" s="25" t="s">
        <v>249</v>
      </c>
      <c r="F195" s="25"/>
      <c r="G195" s="79"/>
      <c r="H195" s="25">
        <v>3</v>
      </c>
      <c r="I195" s="25" t="s">
        <v>99</v>
      </c>
      <c r="J195" s="25" t="s">
        <v>99</v>
      </c>
      <c r="K195" s="95">
        <v>51</v>
      </c>
      <c r="L195" s="28">
        <v>1983</v>
      </c>
      <c r="M195" s="29">
        <v>30321</v>
      </c>
      <c r="N195" s="30"/>
      <c r="O195" s="31"/>
      <c r="P195" s="31"/>
      <c r="Q195" s="32" t="s">
        <v>429</v>
      </c>
      <c r="R195" s="33" t="s">
        <v>590</v>
      </c>
      <c r="S195" s="34" t="s">
        <v>265</v>
      </c>
      <c r="T195" s="35" t="str">
        <f t="shared" si="21"/>
        <v>Au</v>
      </c>
      <c r="U195" s="34">
        <v>65</v>
      </c>
      <c r="V195" s="34"/>
      <c r="W195" s="34">
        <v>1.9</v>
      </c>
      <c r="X195" s="34">
        <v>1.5239777339508811</v>
      </c>
      <c r="Y195" s="34">
        <v>1982</v>
      </c>
      <c r="Z195" s="34">
        <v>1.5</v>
      </c>
      <c r="AA195" s="34"/>
      <c r="AB195" s="1"/>
      <c r="AC195" s="36">
        <f t="shared" si="20"/>
        <v>0</v>
      </c>
      <c r="AD195" s="36">
        <f t="shared" si="22"/>
        <v>0</v>
      </c>
      <c r="AE195" s="36">
        <f t="shared" si="23"/>
        <v>0</v>
      </c>
      <c r="AF195" s="36">
        <f t="shared" si="24"/>
        <v>0</v>
      </c>
      <c r="AG195" s="37"/>
      <c r="AH195" s="37">
        <f>IF(A195=1,AF195,0)</f>
        <v>0</v>
      </c>
      <c r="AI195" s="37">
        <f>IF(A195=2,AF195,0)</f>
        <v>0</v>
      </c>
      <c r="AJ195" s="37">
        <f>IF(A195=3,AF195,0)</f>
        <v>0</v>
      </c>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c r="LE195" s="1"/>
      <c r="LF195" s="1"/>
      <c r="LG195" s="1"/>
      <c r="LH195" s="1"/>
      <c r="LI195" s="1"/>
      <c r="LJ195" s="1"/>
      <c r="LK195" s="1"/>
      <c r="LL195" s="1"/>
      <c r="LM195" s="1"/>
      <c r="LN195" s="1"/>
      <c r="LO195" s="1"/>
      <c r="LP195" s="1"/>
      <c r="LQ195" s="1"/>
      <c r="LR195" s="1"/>
      <c r="LS195" s="1"/>
      <c r="LT195" s="1"/>
      <c r="LU195" s="1"/>
      <c r="LV195" s="1"/>
      <c r="LW195" s="1"/>
      <c r="LX195" s="1"/>
      <c r="LY195" s="1"/>
      <c r="LZ195" s="1"/>
      <c r="MA195" s="1"/>
      <c r="MB195" s="1"/>
      <c r="MC195" s="1"/>
      <c r="MD195" s="1"/>
      <c r="ME195" s="1"/>
      <c r="MF195" s="1"/>
      <c r="MG195" s="1"/>
      <c r="MH195" s="1"/>
      <c r="MI195" s="1"/>
      <c r="MJ195" s="1"/>
      <c r="MK195" s="1"/>
      <c r="ML195" s="1"/>
      <c r="MM195" s="1"/>
      <c r="MN195" s="1"/>
      <c r="MO195" s="1"/>
      <c r="MP195" s="1"/>
      <c r="MQ195" s="1"/>
      <c r="MR195" s="1"/>
      <c r="MS195" s="1"/>
      <c r="MT195" s="1"/>
      <c r="MU195" s="1"/>
      <c r="MV195" s="1"/>
      <c r="MW195" s="1"/>
      <c r="MX195" s="1"/>
      <c r="MY195" s="1"/>
      <c r="MZ195" s="1"/>
      <c r="NA195" s="1"/>
      <c r="NB195" s="1"/>
      <c r="NC195" s="1"/>
      <c r="ND195" s="1"/>
      <c r="NE195" s="1"/>
      <c r="NF195" s="1"/>
      <c r="NG195" s="1"/>
      <c r="NH195" s="1"/>
      <c r="NI195" s="1"/>
      <c r="NJ195" s="1"/>
      <c r="NK195" s="1"/>
      <c r="NL195" s="1"/>
      <c r="NM195" s="1"/>
      <c r="NN195" s="1"/>
      <c r="NO195" s="1"/>
      <c r="NP195" s="1"/>
      <c r="NQ195" s="1"/>
      <c r="NR195" s="1"/>
      <c r="NS195" s="1"/>
      <c r="NT195" s="1"/>
      <c r="NU195" s="1"/>
      <c r="NV195" s="1"/>
      <c r="NW195" s="1"/>
      <c r="NX195" s="1"/>
      <c r="NY195" s="1"/>
      <c r="NZ195" s="1"/>
      <c r="OA195" s="1"/>
      <c r="OB195" s="1"/>
      <c r="OC195" s="1"/>
      <c r="OD195" s="1"/>
      <c r="OE195" s="1"/>
      <c r="OF195" s="1"/>
      <c r="OG195" s="1"/>
      <c r="OH195" s="1"/>
      <c r="OI195" s="1"/>
      <c r="OJ195" s="1"/>
      <c r="OK195" s="1"/>
      <c r="OL195" s="1"/>
      <c r="OM195" s="1"/>
      <c r="ON195" s="1"/>
      <c r="OO195" s="1"/>
      <c r="OP195" s="1"/>
      <c r="OQ195" s="1"/>
      <c r="OR195" s="1"/>
      <c r="OS195" s="1"/>
      <c r="OT195" s="1"/>
      <c r="OU195" s="1"/>
      <c r="OV195" s="1"/>
      <c r="OW195" s="1"/>
      <c r="OX195" s="1"/>
      <c r="OY195" s="1"/>
      <c r="OZ195" s="1"/>
      <c r="PA195" s="1"/>
      <c r="PB195" s="1"/>
      <c r="PC195" s="1"/>
      <c r="PD195" s="1"/>
      <c r="PE195" s="1"/>
      <c r="PF195" s="1"/>
      <c r="PG195" s="1"/>
      <c r="PH195" s="1"/>
      <c r="PI195" s="1"/>
      <c r="PJ195" s="1"/>
      <c r="PK195" s="1"/>
      <c r="PL195" s="1"/>
      <c r="PM195" s="1"/>
      <c r="PN195" s="1"/>
      <c r="PO195" s="1"/>
      <c r="PP195" s="1"/>
      <c r="PQ195" s="1"/>
      <c r="PR195" s="1"/>
      <c r="PS195" s="1"/>
      <c r="PT195" s="1"/>
      <c r="PU195" s="1"/>
      <c r="PV195" s="1"/>
      <c r="PW195" s="1"/>
      <c r="PX195" s="1"/>
      <c r="PY195" s="1"/>
      <c r="PZ195" s="1"/>
      <c r="QA195" s="1"/>
      <c r="QB195" s="1"/>
      <c r="QC195" s="1"/>
      <c r="QD195" s="1"/>
      <c r="QE195" s="1"/>
      <c r="QF195" s="1"/>
      <c r="QG195" s="1"/>
      <c r="QH195" s="1"/>
      <c r="QI195" s="1"/>
      <c r="QJ195" s="1"/>
      <c r="QK195" s="1"/>
      <c r="QL195" s="1"/>
      <c r="QM195" s="1"/>
      <c r="QN195" s="1"/>
      <c r="QO195" s="1"/>
      <c r="QP195" s="1"/>
      <c r="QQ195" s="1"/>
      <c r="QR195" s="1"/>
      <c r="QS195" s="1"/>
      <c r="QT195" s="1"/>
      <c r="QU195" s="1"/>
      <c r="QV195" s="1"/>
      <c r="QW195" s="1"/>
      <c r="QX195" s="1"/>
      <c r="QY195" s="1"/>
      <c r="QZ195" s="1"/>
      <c r="RA195" s="1"/>
      <c r="RB195" s="1"/>
      <c r="RC195" s="1"/>
      <c r="RD195" s="1"/>
      <c r="RE195" s="1"/>
      <c r="RF195" s="1"/>
      <c r="RG195" s="1"/>
      <c r="RH195" s="1"/>
      <c r="RI195" s="1"/>
      <c r="RJ195" s="1"/>
      <c r="RK195" s="1"/>
      <c r="RL195" s="1"/>
      <c r="RM195" s="1"/>
      <c r="RN195" s="1"/>
      <c r="RO195" s="1"/>
      <c r="RP195" s="1"/>
      <c r="RQ195" s="1"/>
      <c r="RR195" s="1"/>
      <c r="RS195" s="1"/>
      <c r="RT195" s="1"/>
      <c r="RU195" s="1"/>
      <c r="RV195" s="1"/>
      <c r="RW195" s="1"/>
      <c r="RX195" s="1"/>
      <c r="RY195" s="1"/>
      <c r="RZ195" s="1"/>
      <c r="SA195" s="1"/>
      <c r="SB195" s="1"/>
      <c r="SC195" s="1"/>
      <c r="SD195" s="1"/>
      <c r="SE195" s="1"/>
      <c r="SF195" s="1"/>
      <c r="SG195" s="1"/>
      <c r="SH195" s="1"/>
      <c r="SI195" s="1"/>
      <c r="SJ195" s="1"/>
      <c r="SK195" s="1"/>
      <c r="SL195" s="1"/>
      <c r="SM195" s="1"/>
      <c r="SN195" s="1"/>
      <c r="SO195" s="1"/>
      <c r="SP195" s="1"/>
      <c r="SQ195" s="1"/>
      <c r="SR195" s="1"/>
      <c r="SS195" s="1"/>
      <c r="ST195" s="1"/>
      <c r="SU195" s="1"/>
      <c r="SV195" s="1"/>
      <c r="SW195" s="1"/>
      <c r="SX195" s="1"/>
      <c r="SY195" s="1"/>
      <c r="SZ195" s="1"/>
      <c r="TA195" s="1"/>
      <c r="TB195" s="1"/>
      <c r="TC195" s="1"/>
      <c r="TD195" s="1"/>
      <c r="TE195" s="1"/>
      <c r="TF195" s="1"/>
      <c r="TG195" s="1"/>
      <c r="TH195" s="1"/>
      <c r="TI195" s="1"/>
      <c r="TJ195" s="1"/>
      <c r="TK195" s="1"/>
      <c r="TL195" s="1"/>
      <c r="TM195" s="1"/>
      <c r="TN195" s="1"/>
      <c r="TO195" s="1"/>
      <c r="TP195" s="1"/>
      <c r="TQ195" s="1"/>
      <c r="TR195" s="1"/>
      <c r="TS195" s="1"/>
      <c r="TT195" s="1"/>
      <c r="TU195" s="1"/>
      <c r="TV195" s="1"/>
      <c r="TW195" s="1"/>
      <c r="TX195" s="1"/>
      <c r="TY195" s="1"/>
      <c r="TZ195" s="1"/>
      <c r="UA195" s="1"/>
      <c r="UB195" s="1"/>
      <c r="UC195" s="1"/>
      <c r="UD195" s="1"/>
      <c r="UE195" s="1"/>
      <c r="UF195" s="1"/>
      <c r="UG195" s="1"/>
      <c r="UH195" s="1"/>
      <c r="UI195" s="1"/>
      <c r="UJ195" s="1"/>
      <c r="UK195" s="1"/>
      <c r="UL195" s="1"/>
      <c r="UM195" s="1"/>
      <c r="UN195" s="1"/>
      <c r="UO195" s="1"/>
      <c r="UP195" s="1"/>
      <c r="UQ195" s="1"/>
      <c r="UR195" s="1"/>
      <c r="US195" s="1"/>
      <c r="UT195" s="1"/>
      <c r="UU195" s="1"/>
      <c r="UV195" s="1"/>
      <c r="UW195" s="1"/>
      <c r="UX195" s="1"/>
      <c r="UY195" s="1"/>
      <c r="UZ195" s="1"/>
      <c r="VA195" s="1"/>
      <c r="VB195" s="1"/>
      <c r="VC195" s="1"/>
      <c r="VD195" s="1"/>
      <c r="VE195" s="1"/>
      <c r="VF195" s="1"/>
      <c r="VG195" s="1"/>
      <c r="VH195" s="1"/>
      <c r="VI195" s="1"/>
      <c r="VJ195" s="1"/>
      <c r="VK195" s="1"/>
      <c r="VL195" s="1"/>
      <c r="VM195" s="1"/>
      <c r="VN195" s="1"/>
      <c r="VO195" s="1"/>
      <c r="VP195" s="1"/>
      <c r="VQ195" s="1"/>
      <c r="VR195" s="1"/>
      <c r="VS195" s="1"/>
      <c r="VT195" s="1"/>
      <c r="VU195" s="1"/>
      <c r="VV195" s="1"/>
      <c r="VW195" s="1"/>
      <c r="VX195" s="1"/>
      <c r="VY195" s="1"/>
      <c r="VZ195" s="1"/>
      <c r="WA195" s="1"/>
      <c r="WB195" s="1"/>
      <c r="WC195" s="1"/>
      <c r="WD195" s="1"/>
      <c r="WE195" s="1"/>
      <c r="WF195" s="1"/>
      <c r="WG195" s="1"/>
      <c r="WH195" s="1"/>
      <c r="WI195" s="1"/>
      <c r="WJ195" s="1"/>
      <c r="WK195" s="1"/>
      <c r="WL195" s="1"/>
      <c r="WM195" s="1"/>
      <c r="WN195" s="1"/>
      <c r="WO195" s="1"/>
      <c r="WP195" s="1"/>
      <c r="WQ195" s="1"/>
      <c r="WR195" s="1"/>
      <c r="WS195" s="1"/>
      <c r="WT195" s="1"/>
      <c r="WU195" s="1"/>
      <c r="WV195" s="1"/>
      <c r="WW195" s="1"/>
      <c r="WX195" s="1"/>
      <c r="WY195" s="1"/>
      <c r="WZ195" s="1"/>
      <c r="XA195" s="1"/>
      <c r="XB195" s="1"/>
      <c r="XC195" s="1"/>
      <c r="XD195" s="1"/>
      <c r="XE195" s="1"/>
      <c r="XF195" s="1"/>
      <c r="XG195" s="1"/>
      <c r="XH195" s="1"/>
      <c r="XI195" s="1"/>
      <c r="XJ195" s="1"/>
      <c r="XK195" s="1"/>
      <c r="XL195" s="1"/>
      <c r="XM195" s="1"/>
      <c r="XN195" s="1"/>
      <c r="XO195" s="1"/>
      <c r="XP195" s="1"/>
      <c r="XQ195" s="1"/>
      <c r="XR195" s="1"/>
      <c r="XS195" s="1"/>
      <c r="XT195" s="1"/>
      <c r="XU195" s="1"/>
      <c r="XV195" s="1"/>
      <c r="XW195" s="1"/>
      <c r="XX195" s="1"/>
      <c r="XY195" s="1"/>
      <c r="XZ195" s="1"/>
      <c r="YA195" s="1"/>
      <c r="YB195" s="1"/>
      <c r="YC195" s="1"/>
      <c r="YD195" s="1"/>
      <c r="YE195" s="1"/>
      <c r="YF195" s="1"/>
      <c r="YG195" s="1"/>
      <c r="YH195" s="1"/>
      <c r="YI195" s="1"/>
      <c r="YJ195" s="1"/>
      <c r="YK195" s="1"/>
      <c r="YL195" s="1"/>
      <c r="YM195" s="1"/>
      <c r="YN195" s="1"/>
      <c r="YO195" s="1"/>
      <c r="YP195" s="1"/>
      <c r="YQ195" s="1"/>
      <c r="YR195" s="1"/>
      <c r="YS195" s="1"/>
      <c r="YT195" s="1"/>
      <c r="YU195" s="1"/>
      <c r="YV195" s="1"/>
      <c r="YW195" s="1"/>
      <c r="YX195" s="1"/>
      <c r="YY195" s="1"/>
      <c r="YZ195" s="1"/>
      <c r="ZA195" s="1"/>
      <c r="ZB195" s="1"/>
      <c r="ZC195" s="1"/>
      <c r="ZD195" s="1"/>
      <c r="ZE195" s="1"/>
      <c r="ZF195" s="1"/>
      <c r="ZG195" s="1"/>
      <c r="ZH195" s="1"/>
      <c r="ZI195" s="1"/>
      <c r="ZJ195" s="1"/>
      <c r="ZK195" s="1"/>
      <c r="ZL195" s="1"/>
      <c r="ZM195" s="1"/>
      <c r="ZN195" s="1"/>
      <c r="ZO195" s="1"/>
      <c r="ZP195" s="1"/>
      <c r="ZQ195" s="1"/>
      <c r="ZR195" s="1"/>
      <c r="ZS195" s="1"/>
      <c r="ZT195" s="1"/>
      <c r="ZU195" s="1"/>
      <c r="ZV195" s="1"/>
      <c r="ZW195" s="1"/>
      <c r="ZX195" s="1"/>
      <c r="ZY195" s="1"/>
      <c r="ZZ195" s="1"/>
      <c r="AAA195" s="1"/>
      <c r="AAB195" s="1"/>
      <c r="AAC195" s="1"/>
      <c r="AAD195" s="1"/>
      <c r="AAE195" s="1"/>
      <c r="AAF195" s="1"/>
      <c r="AAG195" s="1"/>
      <c r="AAH195" s="1"/>
      <c r="AAI195" s="1"/>
      <c r="AAJ195" s="1"/>
      <c r="AAK195" s="1"/>
      <c r="AAL195" s="1"/>
      <c r="AAM195" s="1"/>
      <c r="AAN195" s="1"/>
      <c r="AAO195" s="1"/>
      <c r="AAP195" s="1"/>
      <c r="AAQ195" s="1"/>
      <c r="AAR195" s="1"/>
      <c r="AAS195" s="1"/>
      <c r="AAT195" s="1"/>
      <c r="AAU195" s="1"/>
      <c r="AAV195" s="1"/>
      <c r="AAW195" s="1"/>
      <c r="AAX195" s="1"/>
      <c r="AAY195" s="1"/>
      <c r="AAZ195" s="1"/>
      <c r="ABA195" s="1"/>
      <c r="ABB195" s="1"/>
      <c r="ABC195" s="1"/>
      <c r="ABD195" s="1"/>
      <c r="ABE195" s="1"/>
      <c r="ABF195" s="1"/>
      <c r="ABG195" s="1"/>
      <c r="ABH195" s="1"/>
      <c r="ABI195" s="1"/>
      <c r="ABJ195" s="1"/>
      <c r="ABK195" s="1"/>
      <c r="ABL195" s="1"/>
      <c r="ABM195" s="1"/>
      <c r="ABN195" s="1"/>
      <c r="ABO195" s="1"/>
      <c r="ABP195" s="1"/>
      <c r="ABQ195" s="1"/>
      <c r="ABR195" s="1"/>
      <c r="ABS195" s="1"/>
      <c r="ABT195" s="1"/>
      <c r="ABU195" s="1"/>
      <c r="ABV195" s="1"/>
      <c r="ABW195" s="1"/>
      <c r="ABX195" s="1"/>
      <c r="ABY195" s="1"/>
      <c r="ABZ195" s="1"/>
      <c r="ACA195" s="1"/>
      <c r="ACB195" s="1"/>
      <c r="ACC195" s="1"/>
      <c r="ACD195" s="1"/>
      <c r="ACE195" s="1"/>
      <c r="ACF195" s="1"/>
      <c r="ACG195" s="1"/>
      <c r="ACH195" s="1"/>
      <c r="ACI195" s="1"/>
      <c r="ACJ195" s="1"/>
      <c r="ACK195" s="1"/>
      <c r="ACL195" s="1"/>
      <c r="ACM195" s="1"/>
      <c r="ACN195" s="1"/>
      <c r="ACO195" s="1"/>
      <c r="ACP195" s="1"/>
      <c r="ACQ195" s="1"/>
      <c r="ACR195" s="1"/>
      <c r="ACS195" s="1"/>
      <c r="ACT195" s="1"/>
      <c r="ACU195" s="1"/>
      <c r="ACV195" s="1"/>
      <c r="ACW195" s="1"/>
      <c r="ACX195" s="1"/>
      <c r="ACY195" s="1"/>
      <c r="ACZ195" s="1"/>
      <c r="ADA195" s="1"/>
    </row>
    <row r="196" spans="1:781" s="81" customFormat="1" ht="24" x14ac:dyDescent="0.3">
      <c r="A196" s="38">
        <v>3</v>
      </c>
      <c r="B196" s="41" t="s">
        <v>591</v>
      </c>
      <c r="C196" s="24" t="s">
        <v>65</v>
      </c>
      <c r="D196" s="25"/>
      <c r="E196" s="25"/>
      <c r="F196" s="25"/>
      <c r="G196" s="79"/>
      <c r="H196" s="25">
        <v>1</v>
      </c>
      <c r="I196" s="25" t="s">
        <v>73</v>
      </c>
      <c r="J196" s="25" t="s">
        <v>53</v>
      </c>
      <c r="K196" s="95">
        <v>175</v>
      </c>
      <c r="L196" s="28">
        <v>1983</v>
      </c>
      <c r="M196" s="92">
        <v>1983</v>
      </c>
      <c r="N196" s="30"/>
      <c r="O196" s="31"/>
      <c r="P196" s="31"/>
      <c r="Q196" s="32" t="s">
        <v>429</v>
      </c>
      <c r="R196" s="87" t="s">
        <v>592</v>
      </c>
      <c r="S196" s="34"/>
      <c r="T196" s="35" t="str">
        <f t="shared" si="21"/>
        <v>Cu</v>
      </c>
      <c r="U196" s="34"/>
      <c r="V196" s="34"/>
      <c r="W196" s="34"/>
      <c r="X196" s="34"/>
      <c r="Y196" s="34"/>
      <c r="Z196" s="34"/>
      <c r="AA196" s="34"/>
      <c r="AB196" s="1"/>
      <c r="AC196" s="36">
        <f t="shared" si="20"/>
        <v>0</v>
      </c>
      <c r="AD196" s="36">
        <f t="shared" si="22"/>
        <v>0</v>
      </c>
      <c r="AE196" s="36">
        <f t="shared" si="23"/>
        <v>0</v>
      </c>
      <c r="AF196" s="36">
        <f t="shared" si="24"/>
        <v>0</v>
      </c>
      <c r="AG196" s="37"/>
      <c r="AH196" s="37">
        <f>IF(A196=1,AF196,0)</f>
        <v>0</v>
      </c>
      <c r="AI196" s="37">
        <f>IF(A196=2,AF196,0)</f>
        <v>0</v>
      </c>
      <c r="AJ196" s="37">
        <f>IF(A196=3,AF196,0)</f>
        <v>0</v>
      </c>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c r="ZT196" s="1"/>
      <c r="ZU196" s="1"/>
      <c r="ZV196" s="1"/>
      <c r="ZW196" s="1"/>
      <c r="ZX196" s="1"/>
      <c r="ZY196" s="1"/>
      <c r="ZZ196" s="1"/>
      <c r="AAA196" s="1"/>
      <c r="AAB196" s="1"/>
      <c r="AAC196" s="1"/>
      <c r="AAD196" s="1"/>
      <c r="AAE196" s="1"/>
      <c r="AAF196" s="1"/>
      <c r="AAG196" s="1"/>
      <c r="AAH196" s="1"/>
      <c r="AAI196" s="1"/>
      <c r="AAJ196" s="1"/>
      <c r="AAK196" s="1"/>
      <c r="AAL196" s="1"/>
      <c r="AAM196" s="1"/>
      <c r="AAN196" s="1"/>
      <c r="AAO196" s="1"/>
      <c r="AAP196" s="1"/>
      <c r="AAQ196" s="1"/>
      <c r="AAR196" s="1"/>
      <c r="AAS196" s="1"/>
      <c r="AAT196" s="1"/>
      <c r="AAU196" s="1"/>
      <c r="AAV196" s="1"/>
      <c r="AAW196" s="1"/>
      <c r="AAX196" s="1"/>
      <c r="AAY196" s="1"/>
      <c r="AAZ196" s="1"/>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row>
    <row r="197" spans="1:781" s="81" customFormat="1" ht="27.6" customHeight="1" x14ac:dyDescent="0.3">
      <c r="A197" s="54">
        <v>4</v>
      </c>
      <c r="B197" s="41" t="s">
        <v>593</v>
      </c>
      <c r="C197" s="24" t="s">
        <v>46</v>
      </c>
      <c r="D197" s="25" t="s">
        <v>201</v>
      </c>
      <c r="E197" s="25" t="s">
        <v>202</v>
      </c>
      <c r="F197" s="25"/>
      <c r="G197" s="79"/>
      <c r="H197" s="25">
        <v>3</v>
      </c>
      <c r="I197" s="25" t="s">
        <v>99</v>
      </c>
      <c r="J197" s="25" t="s">
        <v>99</v>
      </c>
      <c r="K197" s="95">
        <v>53</v>
      </c>
      <c r="L197" s="28">
        <v>1983</v>
      </c>
      <c r="M197" s="92">
        <v>1983</v>
      </c>
      <c r="N197" s="30"/>
      <c r="O197" s="31"/>
      <c r="P197" s="31"/>
      <c r="Q197" s="32" t="s">
        <v>429</v>
      </c>
      <c r="R197" s="33" t="s">
        <v>594</v>
      </c>
      <c r="S197" s="34" t="s">
        <v>265</v>
      </c>
      <c r="T197" s="35" t="str">
        <f t="shared" si="21"/>
        <v>Au</v>
      </c>
      <c r="U197" s="34"/>
      <c r="V197" s="34"/>
      <c r="W197" s="34"/>
      <c r="X197" s="34"/>
      <c r="Y197" s="34"/>
      <c r="Z197" s="34"/>
      <c r="AA197" s="34"/>
      <c r="AB197" s="1"/>
      <c r="AC197" s="36">
        <f t="shared" si="20"/>
        <v>0</v>
      </c>
      <c r="AD197" s="36">
        <f t="shared" si="22"/>
        <v>0</v>
      </c>
      <c r="AE197" s="36">
        <f t="shared" si="23"/>
        <v>0</v>
      </c>
      <c r="AF197" s="36">
        <f t="shared" si="24"/>
        <v>0</v>
      </c>
      <c r="AG197" s="37"/>
      <c r="AH197" s="37">
        <f>IF(A197=1,AF197,0)</f>
        <v>0</v>
      </c>
      <c r="AI197" s="37">
        <f>IF(A197=2,AF197,0)</f>
        <v>0</v>
      </c>
      <c r="AJ197" s="37">
        <f>IF(A197=3,AF197,0)</f>
        <v>0</v>
      </c>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c r="ZT197" s="1"/>
      <c r="ZU197" s="1"/>
      <c r="ZV197" s="1"/>
      <c r="ZW197" s="1"/>
      <c r="ZX197" s="1"/>
      <c r="ZY197" s="1"/>
      <c r="ZZ197" s="1"/>
      <c r="AAA197" s="1"/>
      <c r="AAB197" s="1"/>
      <c r="AAC197" s="1"/>
      <c r="AAD197" s="1"/>
      <c r="AAE197" s="1"/>
      <c r="AAF197" s="1"/>
      <c r="AAG197" s="1"/>
      <c r="AAH197" s="1"/>
      <c r="AAI197" s="1"/>
      <c r="AAJ197" s="1"/>
      <c r="AAK197" s="1"/>
      <c r="AAL197" s="1"/>
      <c r="AAM197" s="1"/>
      <c r="AAN197" s="1"/>
      <c r="AAO197" s="1"/>
      <c r="AAP197" s="1"/>
      <c r="AAQ197" s="1"/>
      <c r="AAR197" s="1"/>
      <c r="AAS197" s="1"/>
      <c r="AAT197" s="1"/>
      <c r="AAU197" s="1"/>
      <c r="AAV197" s="1"/>
      <c r="AAW197" s="1"/>
      <c r="AAX197" s="1"/>
      <c r="AAY197" s="1"/>
      <c r="AAZ197" s="1"/>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row>
    <row r="198" spans="1:781" s="81" customFormat="1" ht="36" x14ac:dyDescent="0.3">
      <c r="A198" s="56">
        <v>1</v>
      </c>
      <c r="B198" s="41" t="s">
        <v>595</v>
      </c>
      <c r="C198" s="24" t="s">
        <v>65</v>
      </c>
      <c r="D198" s="25"/>
      <c r="E198" s="25" t="s">
        <v>107</v>
      </c>
      <c r="F198" s="25"/>
      <c r="G198" s="79">
        <v>22000000</v>
      </c>
      <c r="H198" s="25">
        <v>1</v>
      </c>
      <c r="I198" s="25" t="s">
        <v>47</v>
      </c>
      <c r="J198" s="25" t="s">
        <v>108</v>
      </c>
      <c r="K198" s="95">
        <v>187</v>
      </c>
      <c r="L198" s="28">
        <v>1982</v>
      </c>
      <c r="M198" s="29">
        <v>30263</v>
      </c>
      <c r="N198" s="30">
        <v>15000000</v>
      </c>
      <c r="O198" s="31"/>
      <c r="P198" s="31"/>
      <c r="Q198" s="118" t="s">
        <v>417</v>
      </c>
      <c r="R198" s="87" t="s">
        <v>596</v>
      </c>
      <c r="S198" s="34" t="s">
        <v>172</v>
      </c>
      <c r="T198" s="35" t="str">
        <f t="shared" si="21"/>
        <v>Cu</v>
      </c>
      <c r="U198" s="34">
        <v>800</v>
      </c>
      <c r="V198" s="34">
        <v>0.47299999999999998</v>
      </c>
      <c r="W198" s="34">
        <v>0.05</v>
      </c>
      <c r="X198" s="34">
        <v>0.51310467720923369</v>
      </c>
      <c r="Y198" s="34">
        <v>1957</v>
      </c>
      <c r="Z198" s="34" t="s">
        <v>597</v>
      </c>
      <c r="AA198" s="34" t="s">
        <v>173</v>
      </c>
      <c r="AB198" s="62"/>
      <c r="AC198" s="36">
        <f t="shared" si="20"/>
        <v>7.9086685861884067</v>
      </c>
      <c r="AD198" s="36">
        <f t="shared" si="22"/>
        <v>0</v>
      </c>
      <c r="AE198" s="36">
        <f t="shared" si="23"/>
        <v>0</v>
      </c>
      <c r="AF198" s="36">
        <f t="shared" si="24"/>
        <v>7.9086685861884067</v>
      </c>
      <c r="AG198" s="37"/>
      <c r="AH198" s="37">
        <f>IF(A198=1,AF198,0)</f>
        <v>7.9086685861884067</v>
      </c>
      <c r="AI198" s="37">
        <f>IF(A198=2,AF198,0)</f>
        <v>0</v>
      </c>
      <c r="AJ198" s="37">
        <f>IF(A198=3,AF198,0)</f>
        <v>0</v>
      </c>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c r="EU198" s="62"/>
      <c r="EV198" s="62"/>
      <c r="EW198" s="62"/>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62"/>
      <c r="HC198" s="62"/>
      <c r="HD198" s="62"/>
      <c r="HE198" s="62"/>
      <c r="HF198" s="62"/>
      <c r="HG198" s="62"/>
      <c r="HH198" s="62"/>
      <c r="HI198" s="62"/>
      <c r="HJ198" s="62"/>
      <c r="HK198" s="62"/>
      <c r="HL198" s="62"/>
      <c r="HM198" s="62"/>
      <c r="HN198" s="62"/>
      <c r="HO198" s="62"/>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c r="KH198" s="62"/>
      <c r="KI198" s="62"/>
      <c r="KJ198" s="62"/>
      <c r="KK198" s="62"/>
      <c r="KL198" s="62"/>
      <c r="KM198" s="62"/>
      <c r="KN198" s="62"/>
      <c r="KO198" s="62"/>
      <c r="KP198" s="62"/>
      <c r="KQ198" s="62"/>
      <c r="KR198" s="62"/>
      <c r="KS198" s="62"/>
      <c r="KT198" s="62"/>
      <c r="KU198" s="62"/>
      <c r="KV198" s="62"/>
      <c r="KW198" s="62"/>
      <c r="KX198" s="62"/>
      <c r="KY198" s="62"/>
      <c r="KZ198" s="62"/>
      <c r="LA198" s="62"/>
      <c r="LB198" s="62"/>
      <c r="LC198" s="62"/>
      <c r="LD198" s="62"/>
      <c r="LE198" s="62"/>
      <c r="LF198" s="62"/>
      <c r="LG198" s="62"/>
      <c r="LH198" s="62"/>
      <c r="LI198" s="62"/>
      <c r="LJ198" s="62"/>
      <c r="LK198" s="62"/>
      <c r="LL198" s="62"/>
      <c r="LM198" s="62"/>
      <c r="LN198" s="62"/>
      <c r="LO198" s="62"/>
      <c r="LP198" s="62"/>
      <c r="LQ198" s="62"/>
      <c r="LR198" s="62"/>
      <c r="LS198" s="62"/>
      <c r="LT198" s="62"/>
      <c r="LU198" s="62"/>
      <c r="LV198" s="62"/>
      <c r="LW198" s="62"/>
      <c r="LX198" s="62"/>
      <c r="LY198" s="62"/>
      <c r="LZ198" s="62"/>
      <c r="MA198" s="62"/>
      <c r="MB198" s="62"/>
      <c r="MC198" s="62"/>
      <c r="MD198" s="62"/>
      <c r="ME198" s="62"/>
      <c r="MF198" s="62"/>
      <c r="MG198" s="62"/>
      <c r="MH198" s="62"/>
      <c r="MI198" s="62"/>
      <c r="MJ198" s="62"/>
      <c r="MK198" s="62"/>
      <c r="ML198" s="62"/>
      <c r="MM198" s="62"/>
      <c r="MN198" s="62"/>
      <c r="MO198" s="62"/>
      <c r="MP198" s="62"/>
      <c r="MQ198" s="62"/>
      <c r="MR198" s="62"/>
      <c r="MS198" s="62"/>
      <c r="MT198" s="62"/>
      <c r="MU198" s="62"/>
      <c r="MV198" s="62"/>
      <c r="MW198" s="62"/>
      <c r="MX198" s="62"/>
      <c r="MY198" s="62"/>
      <c r="MZ198" s="62"/>
      <c r="NA198" s="62"/>
      <c r="NB198" s="62"/>
      <c r="NC198" s="62"/>
      <c r="ND198" s="62"/>
      <c r="NE198" s="62"/>
      <c r="NF198" s="62"/>
      <c r="NG198" s="62"/>
      <c r="NH198" s="62"/>
      <c r="NI198" s="62"/>
      <c r="NJ198" s="62"/>
      <c r="NK198" s="62"/>
      <c r="NL198" s="62"/>
      <c r="NM198" s="62"/>
      <c r="NN198" s="62"/>
      <c r="NO198" s="62"/>
      <c r="NP198" s="62"/>
      <c r="NQ198" s="62"/>
      <c r="NR198" s="62"/>
      <c r="NS198" s="62"/>
      <c r="NT198" s="62"/>
      <c r="NU198" s="62"/>
      <c r="NV198" s="62"/>
      <c r="NW198" s="62"/>
      <c r="NX198" s="62"/>
      <c r="NY198" s="62"/>
      <c r="NZ198" s="62"/>
      <c r="OA198" s="62"/>
      <c r="OB198" s="62"/>
      <c r="OC198" s="62"/>
      <c r="OD198" s="62"/>
      <c r="OE198" s="62"/>
      <c r="OF198" s="62"/>
      <c r="OG198" s="62"/>
      <c r="OH198" s="62"/>
      <c r="OI198" s="62"/>
      <c r="OJ198" s="62"/>
      <c r="OK198" s="62"/>
      <c r="OL198" s="62"/>
      <c r="OM198" s="62"/>
      <c r="ON198" s="62"/>
      <c r="OO198" s="62"/>
      <c r="OP198" s="62"/>
      <c r="OQ198" s="62"/>
      <c r="OR198" s="62"/>
      <c r="OS198" s="62"/>
      <c r="OT198" s="62"/>
      <c r="OU198" s="62"/>
      <c r="OV198" s="62"/>
      <c r="OW198" s="62"/>
      <c r="OX198" s="62"/>
      <c r="OY198" s="62"/>
      <c r="OZ198" s="62"/>
      <c r="PA198" s="62"/>
      <c r="PB198" s="62"/>
      <c r="PC198" s="62"/>
      <c r="PD198" s="62"/>
      <c r="PE198" s="62"/>
      <c r="PF198" s="62"/>
      <c r="PG198" s="62"/>
      <c r="PH198" s="62"/>
      <c r="PI198" s="62"/>
      <c r="PJ198" s="62"/>
      <c r="PK198" s="62"/>
      <c r="PL198" s="62"/>
      <c r="PM198" s="62"/>
      <c r="PN198" s="62"/>
      <c r="PO198" s="62"/>
      <c r="PP198" s="62"/>
      <c r="PQ198" s="62"/>
      <c r="PR198" s="62"/>
      <c r="PS198" s="62"/>
      <c r="PT198" s="62"/>
      <c r="PU198" s="62"/>
      <c r="PV198" s="62"/>
      <c r="PW198" s="62"/>
      <c r="PX198" s="62"/>
      <c r="PY198" s="62"/>
      <c r="PZ198" s="62"/>
      <c r="QA198" s="62"/>
      <c r="QB198" s="62"/>
      <c r="QC198" s="62"/>
      <c r="QD198" s="62"/>
      <c r="QE198" s="62"/>
      <c r="QF198" s="62"/>
      <c r="QG198" s="62"/>
      <c r="QH198" s="62"/>
      <c r="QI198" s="62"/>
      <c r="QJ198" s="62"/>
      <c r="QK198" s="62"/>
      <c r="QL198" s="62"/>
      <c r="QM198" s="62"/>
      <c r="QN198" s="62"/>
      <c r="QO198" s="62"/>
      <c r="QP198" s="62"/>
      <c r="QQ198" s="62"/>
      <c r="QR198" s="62"/>
      <c r="QS198" s="62"/>
      <c r="QT198" s="62"/>
      <c r="QU198" s="62"/>
      <c r="QV198" s="62"/>
      <c r="QW198" s="62"/>
      <c r="QX198" s="62"/>
      <c r="QY198" s="62"/>
      <c r="QZ198" s="62"/>
      <c r="RA198" s="62"/>
      <c r="RB198" s="62"/>
      <c r="RC198" s="62"/>
      <c r="RD198" s="62"/>
      <c r="RE198" s="62"/>
      <c r="RF198" s="62"/>
      <c r="RG198" s="62"/>
      <c r="RH198" s="62"/>
      <c r="RI198" s="62"/>
      <c r="RJ198" s="62"/>
      <c r="RK198" s="62"/>
      <c r="RL198" s="62"/>
      <c r="RM198" s="62"/>
      <c r="RN198" s="62"/>
      <c r="RO198" s="62"/>
      <c r="RP198" s="62"/>
      <c r="RQ198" s="62"/>
      <c r="RR198" s="62"/>
      <c r="RS198" s="62"/>
      <c r="RT198" s="62"/>
      <c r="RU198" s="62"/>
      <c r="RV198" s="62"/>
      <c r="RW198" s="62"/>
      <c r="RX198" s="62"/>
      <c r="RY198" s="62"/>
      <c r="RZ198" s="62"/>
      <c r="SA198" s="62"/>
      <c r="SB198" s="62"/>
      <c r="SC198" s="62"/>
      <c r="SD198" s="62"/>
      <c r="SE198" s="62"/>
      <c r="SF198" s="62"/>
      <c r="SG198" s="62"/>
      <c r="SH198" s="62"/>
      <c r="SI198" s="62"/>
      <c r="SJ198" s="62"/>
      <c r="SK198" s="62"/>
      <c r="SL198" s="62"/>
      <c r="SM198" s="62"/>
      <c r="SN198" s="62"/>
      <c r="SO198" s="62"/>
      <c r="SP198" s="62"/>
      <c r="SQ198" s="62"/>
      <c r="SR198" s="62"/>
      <c r="SS198" s="62"/>
      <c r="ST198" s="62"/>
      <c r="SU198" s="62"/>
      <c r="SV198" s="62"/>
      <c r="SW198" s="62"/>
      <c r="SX198" s="62"/>
      <c r="SY198" s="62"/>
      <c r="SZ198" s="62"/>
      <c r="TA198" s="62"/>
      <c r="TB198" s="62"/>
      <c r="TC198" s="62"/>
      <c r="TD198" s="62"/>
      <c r="TE198" s="62"/>
      <c r="TF198" s="62"/>
      <c r="TG198" s="62"/>
      <c r="TH198" s="62"/>
      <c r="TI198" s="62"/>
      <c r="TJ198" s="62"/>
      <c r="TK198" s="62"/>
      <c r="TL198" s="62"/>
      <c r="TM198" s="62"/>
      <c r="TN198" s="62"/>
      <c r="TO198" s="62"/>
      <c r="TP198" s="62"/>
      <c r="TQ198" s="62"/>
      <c r="TR198" s="62"/>
      <c r="TS198" s="62"/>
      <c r="TT198" s="62"/>
      <c r="TU198" s="62"/>
      <c r="TV198" s="62"/>
      <c r="TW198" s="62"/>
      <c r="TX198" s="62"/>
      <c r="TY198" s="62"/>
      <c r="TZ198" s="62"/>
      <c r="UA198" s="62"/>
      <c r="UB198" s="62"/>
      <c r="UC198" s="62"/>
      <c r="UD198" s="62"/>
      <c r="UE198" s="62"/>
      <c r="UF198" s="62"/>
      <c r="UG198" s="62"/>
      <c r="UH198" s="62"/>
      <c r="UI198" s="62"/>
      <c r="UJ198" s="62"/>
      <c r="UK198" s="62"/>
      <c r="UL198" s="62"/>
      <c r="UM198" s="62"/>
      <c r="UN198" s="62"/>
      <c r="UO198" s="62"/>
      <c r="UP198" s="62"/>
      <c r="UQ198" s="62"/>
      <c r="UR198" s="62"/>
      <c r="US198" s="62"/>
      <c r="UT198" s="62"/>
      <c r="UU198" s="62"/>
      <c r="UV198" s="62"/>
      <c r="UW198" s="62"/>
      <c r="UX198" s="62"/>
      <c r="UY198" s="62"/>
      <c r="UZ198" s="62"/>
      <c r="VA198" s="62"/>
      <c r="VB198" s="62"/>
      <c r="VC198" s="62"/>
      <c r="VD198" s="62"/>
      <c r="VE198" s="62"/>
      <c r="VF198" s="62"/>
      <c r="VG198" s="62"/>
      <c r="VH198" s="62"/>
      <c r="VI198" s="62"/>
      <c r="VJ198" s="62"/>
      <c r="VK198" s="62"/>
      <c r="VL198" s="62"/>
      <c r="VM198" s="62"/>
      <c r="VN198" s="62"/>
      <c r="VO198" s="62"/>
      <c r="VP198" s="62"/>
      <c r="VQ198" s="62"/>
      <c r="VR198" s="62"/>
      <c r="VS198" s="62"/>
      <c r="VT198" s="62"/>
      <c r="VU198" s="62"/>
      <c r="VV198" s="62"/>
      <c r="VW198" s="62"/>
      <c r="VX198" s="62"/>
      <c r="VY198" s="62"/>
      <c r="VZ198" s="62"/>
      <c r="WA198" s="62"/>
      <c r="WB198" s="62"/>
      <c r="WC198" s="62"/>
      <c r="WD198" s="62"/>
      <c r="WE198" s="62"/>
      <c r="WF198" s="62"/>
      <c r="WG198" s="62"/>
      <c r="WH198" s="62"/>
      <c r="WI198" s="62"/>
      <c r="WJ198" s="62"/>
      <c r="WK198" s="62"/>
      <c r="WL198" s="62"/>
      <c r="WM198" s="62"/>
      <c r="WN198" s="62"/>
      <c r="WO198" s="62"/>
      <c r="WP198" s="62"/>
      <c r="WQ198" s="62"/>
      <c r="WR198" s="62"/>
      <c r="WS198" s="62"/>
      <c r="WT198" s="62"/>
      <c r="WU198" s="62"/>
      <c r="WV198" s="62"/>
      <c r="WW198" s="62"/>
      <c r="WX198" s="62"/>
      <c r="WY198" s="62"/>
      <c r="WZ198" s="62"/>
      <c r="XA198" s="62"/>
      <c r="XB198" s="62"/>
      <c r="XC198" s="62"/>
      <c r="XD198" s="62"/>
      <c r="XE198" s="62"/>
      <c r="XF198" s="62"/>
      <c r="XG198" s="62"/>
      <c r="XH198" s="62"/>
      <c r="XI198" s="62"/>
      <c r="XJ198" s="62"/>
      <c r="XK198" s="62"/>
      <c r="XL198" s="62"/>
      <c r="XM198" s="62"/>
      <c r="XN198" s="62"/>
      <c r="XO198" s="62"/>
      <c r="XP198" s="62"/>
      <c r="XQ198" s="62"/>
      <c r="XR198" s="62"/>
      <c r="XS198" s="62"/>
      <c r="XT198" s="62"/>
      <c r="XU198" s="62"/>
      <c r="XV198" s="62"/>
      <c r="XW198" s="62"/>
      <c r="XX198" s="62"/>
      <c r="XY198" s="62"/>
      <c r="XZ198" s="62"/>
      <c r="YA198" s="62"/>
      <c r="YB198" s="62"/>
      <c r="YC198" s="62"/>
      <c r="YD198" s="62"/>
      <c r="YE198" s="62"/>
      <c r="YF198" s="62"/>
      <c r="YG198" s="62"/>
      <c r="YH198" s="62"/>
      <c r="YI198" s="62"/>
      <c r="YJ198" s="62"/>
      <c r="YK198" s="62"/>
      <c r="YL198" s="62"/>
      <c r="YM198" s="62"/>
      <c r="YN198" s="62"/>
      <c r="YO198" s="62"/>
      <c r="YP198" s="62"/>
      <c r="YQ198" s="62"/>
      <c r="YR198" s="62"/>
      <c r="YS198" s="62"/>
      <c r="YT198" s="62"/>
      <c r="YU198" s="62"/>
      <c r="YV198" s="62"/>
      <c r="YW198" s="62"/>
      <c r="YX198" s="62"/>
      <c r="YY198" s="62"/>
      <c r="YZ198" s="62"/>
      <c r="ZA198" s="62"/>
      <c r="ZB198" s="62"/>
      <c r="ZC198" s="62"/>
      <c r="ZD198" s="62"/>
      <c r="ZE198" s="62"/>
      <c r="ZF198" s="62"/>
      <c r="ZG198" s="62"/>
      <c r="ZH198" s="62"/>
      <c r="ZI198" s="62"/>
      <c r="ZJ198" s="62"/>
      <c r="ZK198" s="62"/>
      <c r="ZL198" s="62"/>
      <c r="ZM198" s="62"/>
      <c r="ZN198" s="62"/>
      <c r="ZO198" s="62"/>
      <c r="ZP198" s="62"/>
      <c r="ZQ198" s="62"/>
      <c r="ZR198" s="62"/>
      <c r="ZS198" s="62"/>
      <c r="ZT198" s="62"/>
      <c r="ZU198" s="62"/>
      <c r="ZV198" s="62"/>
      <c r="ZW198" s="62"/>
      <c r="ZX198" s="62"/>
      <c r="ZY198" s="62"/>
      <c r="ZZ198" s="62"/>
      <c r="AAA198" s="62"/>
      <c r="AAB198" s="62"/>
      <c r="AAC198" s="62"/>
      <c r="AAD198" s="62"/>
      <c r="AAE198" s="62"/>
      <c r="AAF198" s="62"/>
      <c r="AAG198" s="62"/>
      <c r="AAH198" s="62"/>
      <c r="AAI198" s="62"/>
      <c r="AAJ198" s="62"/>
      <c r="AAK198" s="62"/>
      <c r="AAL198" s="62"/>
      <c r="AAM198" s="62"/>
      <c r="AAN198" s="62"/>
      <c r="AAO198" s="62"/>
      <c r="AAP198" s="62"/>
      <c r="AAQ198" s="62"/>
      <c r="AAR198" s="62"/>
      <c r="AAS198" s="62"/>
      <c r="AAT198" s="62"/>
      <c r="AAU198" s="62"/>
      <c r="AAV198" s="62"/>
      <c r="AAW198" s="62"/>
      <c r="AAX198" s="62"/>
      <c r="AAY198" s="62"/>
      <c r="AAZ198" s="62"/>
      <c r="ABA198" s="62"/>
      <c r="ABB198" s="62"/>
      <c r="ABC198" s="62"/>
      <c r="ABD198" s="62"/>
      <c r="ABE198" s="62"/>
      <c r="ABF198" s="62"/>
      <c r="ABG198" s="62"/>
      <c r="ABH198" s="62"/>
      <c r="ABI198" s="62"/>
      <c r="ABJ198" s="62"/>
      <c r="ABK198" s="62"/>
      <c r="ABL198" s="62"/>
      <c r="ABM198" s="62"/>
      <c r="ABN198" s="62"/>
      <c r="ABO198" s="62"/>
      <c r="ABP198" s="62"/>
      <c r="ABQ198" s="62"/>
      <c r="ABR198" s="62"/>
      <c r="ABS198" s="62"/>
      <c r="ABT198" s="62"/>
      <c r="ABU198" s="62"/>
      <c r="ABV198" s="62"/>
      <c r="ABW198" s="62"/>
      <c r="ABX198" s="62"/>
      <c r="ABY198" s="62"/>
      <c r="ABZ198" s="62"/>
      <c r="ACA198" s="62"/>
      <c r="ACB198" s="62"/>
      <c r="ACC198" s="62"/>
      <c r="ACD198" s="62"/>
      <c r="ACE198" s="62"/>
      <c r="ACF198" s="62"/>
      <c r="ACG198" s="62"/>
      <c r="ACH198" s="62"/>
      <c r="ACI198" s="62"/>
      <c r="ACJ198" s="62"/>
      <c r="ACK198" s="62"/>
      <c r="ACL198" s="62"/>
      <c r="ACM198" s="62"/>
      <c r="ACN198" s="62"/>
      <c r="ACO198" s="62"/>
      <c r="ACP198" s="62"/>
      <c r="ACQ198" s="62"/>
      <c r="ACR198" s="62"/>
      <c r="ACS198" s="62"/>
      <c r="ACT198" s="62"/>
      <c r="ACU198" s="62"/>
      <c r="ACV198" s="62"/>
      <c r="ACW198" s="62"/>
      <c r="ACX198" s="62"/>
      <c r="ACY198" s="62"/>
      <c r="ACZ198" s="62"/>
      <c r="ADA198" s="62"/>
    </row>
    <row r="199" spans="1:781" s="81" customFormat="1" ht="24" x14ac:dyDescent="0.3">
      <c r="A199" s="38">
        <v>3</v>
      </c>
      <c r="B199" s="41" t="s">
        <v>598</v>
      </c>
      <c r="C199" s="24" t="s">
        <v>599</v>
      </c>
      <c r="D199" s="25" t="s">
        <v>58</v>
      </c>
      <c r="E199" s="25" t="s">
        <v>81</v>
      </c>
      <c r="F199" s="25">
        <v>21</v>
      </c>
      <c r="G199" s="79"/>
      <c r="H199" s="25">
        <v>1</v>
      </c>
      <c r="I199" s="25" t="s">
        <v>47</v>
      </c>
      <c r="J199" s="25" t="s">
        <v>108</v>
      </c>
      <c r="K199" s="95">
        <v>102</v>
      </c>
      <c r="L199" s="28">
        <v>1982</v>
      </c>
      <c r="M199" s="92">
        <v>1982</v>
      </c>
      <c r="N199" s="30"/>
      <c r="O199" s="31"/>
      <c r="P199" s="31"/>
      <c r="Q199" s="32" t="s">
        <v>429</v>
      </c>
      <c r="R199" s="33" t="s">
        <v>600</v>
      </c>
      <c r="S199" s="104" t="s">
        <v>270</v>
      </c>
      <c r="T199" s="35" t="str">
        <f t="shared" si="21"/>
        <v>Gypsum</v>
      </c>
      <c r="U199" s="34"/>
      <c r="V199" s="34"/>
      <c r="W199" s="34"/>
      <c r="X199" s="34"/>
      <c r="Y199" s="34"/>
      <c r="Z199" s="34"/>
      <c r="AA199" s="34"/>
      <c r="AB199" s="1"/>
      <c r="AC199" s="36">
        <f t="shared" si="20"/>
        <v>0</v>
      </c>
      <c r="AD199" s="36">
        <f t="shared" si="22"/>
        <v>0</v>
      </c>
      <c r="AE199" s="36">
        <f t="shared" si="23"/>
        <v>0</v>
      </c>
      <c r="AF199" s="36">
        <f t="shared" si="24"/>
        <v>0</v>
      </c>
      <c r="AG199" s="37"/>
      <c r="AH199" s="37">
        <f>IF(A199=1,AF199,0)</f>
        <v>0</v>
      </c>
      <c r="AI199" s="37">
        <f>IF(A199=2,AF199,0)</f>
        <v>0</v>
      </c>
      <c r="AJ199" s="37">
        <f>IF(A199=3,AF199,0)</f>
        <v>0</v>
      </c>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c r="JL199" s="1"/>
      <c r="JM199" s="1"/>
      <c r="JN199" s="1"/>
      <c r="JO199" s="1"/>
      <c r="JP199" s="1"/>
      <c r="JQ199" s="1"/>
      <c r="JR199" s="1"/>
      <c r="JS199" s="1"/>
      <c r="JT199" s="1"/>
      <c r="JU199" s="1"/>
      <c r="JV199" s="1"/>
      <c r="JW199" s="1"/>
      <c r="JX199" s="1"/>
      <c r="JY199" s="1"/>
      <c r="JZ199" s="1"/>
      <c r="KA199" s="1"/>
      <c r="KB199" s="1"/>
      <c r="KC199" s="1"/>
      <c r="KD199" s="1"/>
      <c r="KE199" s="1"/>
      <c r="KF199" s="1"/>
      <c r="KG199" s="1"/>
      <c r="KH199" s="1"/>
      <c r="KI199" s="1"/>
      <c r="KJ199" s="1"/>
      <c r="KK199" s="1"/>
      <c r="KL199" s="1"/>
      <c r="KM199" s="1"/>
      <c r="KN199" s="1"/>
      <c r="KO199" s="1"/>
      <c r="KP199" s="1"/>
      <c r="KQ199" s="1"/>
      <c r="KR199" s="1"/>
      <c r="KS199" s="1"/>
      <c r="KT199" s="1"/>
      <c r="KU199" s="1"/>
      <c r="KV199" s="1"/>
      <c r="KW199" s="1"/>
      <c r="KX199" s="1"/>
      <c r="KY199" s="1"/>
      <c r="KZ199" s="1"/>
      <c r="LA199" s="1"/>
      <c r="LB199" s="1"/>
      <c r="LC199" s="1"/>
      <c r="LD199" s="1"/>
      <c r="LE199" s="1"/>
      <c r="LF199" s="1"/>
      <c r="LG199" s="1"/>
      <c r="LH199" s="1"/>
      <c r="LI199" s="1"/>
      <c r="LJ199" s="1"/>
      <c r="LK199" s="1"/>
      <c r="LL199" s="1"/>
      <c r="LM199" s="1"/>
      <c r="LN199" s="1"/>
      <c r="LO199" s="1"/>
      <c r="LP199" s="1"/>
      <c r="LQ199" s="1"/>
      <c r="LR199" s="1"/>
      <c r="LS199" s="1"/>
      <c r="LT199" s="1"/>
      <c r="LU199" s="1"/>
      <c r="LV199" s="1"/>
      <c r="LW199" s="1"/>
      <c r="LX199" s="1"/>
      <c r="LY199" s="1"/>
      <c r="LZ199" s="1"/>
      <c r="MA199" s="1"/>
      <c r="MB199" s="1"/>
      <c r="MC199" s="1"/>
      <c r="MD199" s="1"/>
      <c r="ME199" s="1"/>
      <c r="MF199" s="1"/>
      <c r="MG199" s="1"/>
      <c r="MH199" s="1"/>
      <c r="MI199" s="1"/>
      <c r="MJ199" s="1"/>
      <c r="MK199" s="1"/>
      <c r="ML199" s="1"/>
      <c r="MM199" s="1"/>
      <c r="MN199" s="1"/>
      <c r="MO199" s="1"/>
      <c r="MP199" s="1"/>
      <c r="MQ199" s="1"/>
      <c r="MR199" s="1"/>
      <c r="MS199" s="1"/>
      <c r="MT199" s="1"/>
      <c r="MU199" s="1"/>
      <c r="MV199" s="1"/>
      <c r="MW199" s="1"/>
      <c r="MX199" s="1"/>
      <c r="MY199" s="1"/>
      <c r="MZ199" s="1"/>
      <c r="NA199" s="1"/>
      <c r="NB199" s="1"/>
      <c r="NC199" s="1"/>
      <c r="ND199" s="1"/>
      <c r="NE199" s="1"/>
      <c r="NF199" s="1"/>
      <c r="NG199" s="1"/>
      <c r="NH199" s="1"/>
      <c r="NI199" s="1"/>
      <c r="NJ199" s="1"/>
      <c r="NK199" s="1"/>
      <c r="NL199" s="1"/>
      <c r="NM199" s="1"/>
      <c r="NN199" s="1"/>
      <c r="NO199" s="1"/>
      <c r="NP199" s="1"/>
      <c r="NQ199" s="1"/>
      <c r="NR199" s="1"/>
      <c r="NS199" s="1"/>
      <c r="NT199" s="1"/>
      <c r="NU199" s="1"/>
      <c r="NV199" s="1"/>
      <c r="NW199" s="1"/>
      <c r="NX199" s="1"/>
      <c r="NY199" s="1"/>
      <c r="NZ199" s="1"/>
      <c r="OA199" s="1"/>
      <c r="OB199" s="1"/>
      <c r="OC199" s="1"/>
      <c r="OD199" s="1"/>
      <c r="OE199" s="1"/>
      <c r="OF199" s="1"/>
      <c r="OG199" s="1"/>
      <c r="OH199" s="1"/>
      <c r="OI199" s="1"/>
      <c r="OJ199" s="1"/>
      <c r="OK199" s="1"/>
      <c r="OL199" s="1"/>
      <c r="OM199" s="1"/>
      <c r="ON199" s="1"/>
      <c r="OO199" s="1"/>
      <c r="OP199" s="1"/>
      <c r="OQ199" s="1"/>
      <c r="OR199" s="1"/>
      <c r="OS199" s="1"/>
      <c r="OT199" s="1"/>
      <c r="OU199" s="1"/>
      <c r="OV199" s="1"/>
      <c r="OW199" s="1"/>
      <c r="OX199" s="1"/>
      <c r="OY199" s="1"/>
      <c r="OZ199" s="1"/>
      <c r="PA199" s="1"/>
      <c r="PB199" s="1"/>
      <c r="PC199" s="1"/>
      <c r="PD199" s="1"/>
      <c r="PE199" s="1"/>
      <c r="PF199" s="1"/>
      <c r="PG199" s="1"/>
      <c r="PH199" s="1"/>
      <c r="PI199" s="1"/>
      <c r="PJ199" s="1"/>
      <c r="PK199" s="1"/>
      <c r="PL199" s="1"/>
      <c r="PM199" s="1"/>
      <c r="PN199" s="1"/>
      <c r="PO199" s="1"/>
      <c r="PP199" s="1"/>
      <c r="PQ199" s="1"/>
      <c r="PR199" s="1"/>
      <c r="PS199" s="1"/>
      <c r="PT199" s="1"/>
      <c r="PU199" s="1"/>
      <c r="PV199" s="1"/>
      <c r="PW199" s="1"/>
      <c r="PX199" s="1"/>
      <c r="PY199" s="1"/>
      <c r="PZ199" s="1"/>
      <c r="QA199" s="1"/>
      <c r="QB199" s="1"/>
      <c r="QC199" s="1"/>
      <c r="QD199" s="1"/>
      <c r="QE199" s="1"/>
      <c r="QF199" s="1"/>
      <c r="QG199" s="1"/>
      <c r="QH199" s="1"/>
      <c r="QI199" s="1"/>
      <c r="QJ199" s="1"/>
      <c r="QK199" s="1"/>
      <c r="QL199" s="1"/>
      <c r="QM199" s="1"/>
      <c r="QN199" s="1"/>
      <c r="QO199" s="1"/>
      <c r="QP199" s="1"/>
      <c r="QQ199" s="1"/>
      <c r="QR199" s="1"/>
      <c r="QS199" s="1"/>
      <c r="QT199" s="1"/>
      <c r="QU199" s="1"/>
      <c r="QV199" s="1"/>
      <c r="QW199" s="1"/>
      <c r="QX199" s="1"/>
      <c r="QY199" s="1"/>
      <c r="QZ199" s="1"/>
      <c r="RA199" s="1"/>
      <c r="RB199" s="1"/>
      <c r="RC199" s="1"/>
      <c r="RD199" s="1"/>
      <c r="RE199" s="1"/>
      <c r="RF199" s="1"/>
      <c r="RG199" s="1"/>
      <c r="RH199" s="1"/>
      <c r="RI199" s="1"/>
      <c r="RJ199" s="1"/>
      <c r="RK199" s="1"/>
      <c r="RL199" s="1"/>
      <c r="RM199" s="1"/>
      <c r="RN199" s="1"/>
      <c r="RO199" s="1"/>
      <c r="RP199" s="1"/>
      <c r="RQ199" s="1"/>
      <c r="RR199" s="1"/>
      <c r="RS199" s="1"/>
      <c r="RT199" s="1"/>
      <c r="RU199" s="1"/>
      <c r="RV199" s="1"/>
      <c r="RW199" s="1"/>
      <c r="RX199" s="1"/>
      <c r="RY199" s="1"/>
      <c r="RZ199" s="1"/>
      <c r="SA199" s="1"/>
      <c r="SB199" s="1"/>
      <c r="SC199" s="1"/>
      <c r="SD199" s="1"/>
      <c r="SE199" s="1"/>
      <c r="SF199" s="1"/>
      <c r="SG199" s="1"/>
      <c r="SH199" s="1"/>
      <c r="SI199" s="1"/>
      <c r="SJ199" s="1"/>
      <c r="SK199" s="1"/>
      <c r="SL199" s="1"/>
      <c r="SM199" s="1"/>
      <c r="SN199" s="1"/>
      <c r="SO199" s="1"/>
      <c r="SP199" s="1"/>
      <c r="SQ199" s="1"/>
      <c r="SR199" s="1"/>
      <c r="SS199" s="1"/>
      <c r="ST199" s="1"/>
      <c r="SU199" s="1"/>
      <c r="SV199" s="1"/>
      <c r="SW199" s="1"/>
      <c r="SX199" s="1"/>
      <c r="SY199" s="1"/>
      <c r="SZ199" s="1"/>
      <c r="TA199" s="1"/>
      <c r="TB199" s="1"/>
      <c r="TC199" s="1"/>
      <c r="TD199" s="1"/>
      <c r="TE199" s="1"/>
      <c r="TF199" s="1"/>
      <c r="TG199" s="1"/>
      <c r="TH199" s="1"/>
      <c r="TI199" s="1"/>
      <c r="TJ199" s="1"/>
      <c r="TK199" s="1"/>
      <c r="TL199" s="1"/>
      <c r="TM199" s="1"/>
      <c r="TN199" s="1"/>
      <c r="TO199" s="1"/>
      <c r="TP199" s="1"/>
      <c r="TQ199" s="1"/>
      <c r="TR199" s="1"/>
      <c r="TS199" s="1"/>
      <c r="TT199" s="1"/>
      <c r="TU199" s="1"/>
      <c r="TV199" s="1"/>
      <c r="TW199" s="1"/>
      <c r="TX199" s="1"/>
      <c r="TY199" s="1"/>
      <c r="TZ199" s="1"/>
      <c r="UA199" s="1"/>
      <c r="UB199" s="1"/>
      <c r="UC199" s="1"/>
      <c r="UD199" s="1"/>
      <c r="UE199" s="1"/>
      <c r="UF199" s="1"/>
      <c r="UG199" s="1"/>
      <c r="UH199" s="1"/>
      <c r="UI199" s="1"/>
      <c r="UJ199" s="1"/>
      <c r="UK199" s="1"/>
      <c r="UL199" s="1"/>
      <c r="UM199" s="1"/>
      <c r="UN199" s="1"/>
      <c r="UO199" s="1"/>
      <c r="UP199" s="1"/>
      <c r="UQ199" s="1"/>
      <c r="UR199" s="1"/>
      <c r="US199" s="1"/>
      <c r="UT199" s="1"/>
      <c r="UU199" s="1"/>
      <c r="UV199" s="1"/>
      <c r="UW199" s="1"/>
      <c r="UX199" s="1"/>
      <c r="UY199" s="1"/>
      <c r="UZ199" s="1"/>
      <c r="VA199" s="1"/>
      <c r="VB199" s="1"/>
      <c r="VC199" s="1"/>
      <c r="VD199" s="1"/>
      <c r="VE199" s="1"/>
      <c r="VF199" s="1"/>
      <c r="VG199" s="1"/>
      <c r="VH199" s="1"/>
      <c r="VI199" s="1"/>
      <c r="VJ199" s="1"/>
      <c r="VK199" s="1"/>
      <c r="VL199" s="1"/>
      <c r="VM199" s="1"/>
      <c r="VN199" s="1"/>
      <c r="VO199" s="1"/>
      <c r="VP199" s="1"/>
      <c r="VQ199" s="1"/>
      <c r="VR199" s="1"/>
      <c r="VS199" s="1"/>
      <c r="VT199" s="1"/>
      <c r="VU199" s="1"/>
      <c r="VV199" s="1"/>
      <c r="VW199" s="1"/>
      <c r="VX199" s="1"/>
      <c r="VY199" s="1"/>
      <c r="VZ199" s="1"/>
      <c r="WA199" s="1"/>
      <c r="WB199" s="1"/>
      <c r="WC199" s="1"/>
      <c r="WD199" s="1"/>
      <c r="WE199" s="1"/>
      <c r="WF199" s="1"/>
      <c r="WG199" s="1"/>
      <c r="WH199" s="1"/>
      <c r="WI199" s="1"/>
      <c r="WJ199" s="1"/>
      <c r="WK199" s="1"/>
      <c r="WL199" s="1"/>
      <c r="WM199" s="1"/>
      <c r="WN199" s="1"/>
      <c r="WO199" s="1"/>
      <c r="WP199" s="1"/>
      <c r="WQ199" s="1"/>
      <c r="WR199" s="1"/>
      <c r="WS199" s="1"/>
      <c r="WT199" s="1"/>
      <c r="WU199" s="1"/>
      <c r="WV199" s="1"/>
      <c r="WW199" s="1"/>
      <c r="WX199" s="1"/>
      <c r="WY199" s="1"/>
      <c r="WZ199" s="1"/>
      <c r="XA199" s="1"/>
      <c r="XB199" s="1"/>
      <c r="XC199" s="1"/>
      <c r="XD199" s="1"/>
      <c r="XE199" s="1"/>
      <c r="XF199" s="1"/>
      <c r="XG199" s="1"/>
      <c r="XH199" s="1"/>
      <c r="XI199" s="1"/>
      <c r="XJ199" s="1"/>
      <c r="XK199" s="1"/>
      <c r="XL199" s="1"/>
      <c r="XM199" s="1"/>
      <c r="XN199" s="1"/>
      <c r="XO199" s="1"/>
      <c r="XP199" s="1"/>
      <c r="XQ199" s="1"/>
      <c r="XR199" s="1"/>
      <c r="XS199" s="1"/>
      <c r="XT199" s="1"/>
      <c r="XU199" s="1"/>
      <c r="XV199" s="1"/>
      <c r="XW199" s="1"/>
      <c r="XX199" s="1"/>
      <c r="XY199" s="1"/>
      <c r="XZ199" s="1"/>
      <c r="YA199" s="1"/>
      <c r="YB199" s="1"/>
      <c r="YC199" s="1"/>
      <c r="YD199" s="1"/>
      <c r="YE199" s="1"/>
      <c r="YF199" s="1"/>
      <c r="YG199" s="1"/>
      <c r="YH199" s="1"/>
      <c r="YI199" s="1"/>
      <c r="YJ199" s="1"/>
      <c r="YK199" s="1"/>
      <c r="YL199" s="1"/>
      <c r="YM199" s="1"/>
      <c r="YN199" s="1"/>
      <c r="YO199" s="1"/>
      <c r="YP199" s="1"/>
      <c r="YQ199" s="1"/>
      <c r="YR199" s="1"/>
      <c r="YS199" s="1"/>
      <c r="YT199" s="1"/>
      <c r="YU199" s="1"/>
      <c r="YV199" s="1"/>
      <c r="YW199" s="1"/>
      <c r="YX199" s="1"/>
      <c r="YY199" s="1"/>
      <c r="YZ199" s="1"/>
      <c r="ZA199" s="1"/>
      <c r="ZB199" s="1"/>
      <c r="ZC199" s="1"/>
      <c r="ZD199" s="1"/>
      <c r="ZE199" s="1"/>
      <c r="ZF199" s="1"/>
      <c r="ZG199" s="1"/>
      <c r="ZH199" s="1"/>
      <c r="ZI199" s="1"/>
      <c r="ZJ199" s="1"/>
      <c r="ZK199" s="1"/>
      <c r="ZL199" s="1"/>
      <c r="ZM199" s="1"/>
      <c r="ZN199" s="1"/>
      <c r="ZO199" s="1"/>
      <c r="ZP199" s="1"/>
      <c r="ZQ199" s="1"/>
      <c r="ZR199" s="1"/>
      <c r="ZS199" s="1"/>
      <c r="ZT199" s="1"/>
      <c r="ZU199" s="1"/>
      <c r="ZV199" s="1"/>
      <c r="ZW199" s="1"/>
      <c r="ZX199" s="1"/>
      <c r="ZY199" s="1"/>
      <c r="ZZ199" s="1"/>
      <c r="AAA199" s="1"/>
      <c r="AAB199" s="1"/>
      <c r="AAC199" s="1"/>
      <c r="AAD199" s="1"/>
      <c r="AAE199" s="1"/>
      <c r="AAF199" s="1"/>
      <c r="AAG199" s="1"/>
      <c r="AAH199" s="1"/>
      <c r="AAI199" s="1"/>
      <c r="AAJ199" s="1"/>
      <c r="AAK199" s="1"/>
      <c r="AAL199" s="1"/>
      <c r="AAM199" s="1"/>
      <c r="AAN199" s="1"/>
      <c r="AAO199" s="1"/>
      <c r="AAP199" s="1"/>
      <c r="AAQ199" s="1"/>
      <c r="AAR199" s="1"/>
      <c r="AAS199" s="1"/>
      <c r="AAT199" s="1"/>
      <c r="AAU199" s="1"/>
      <c r="AAV199" s="1"/>
      <c r="AAW199" s="1"/>
      <c r="AAX199" s="1"/>
      <c r="AAY199" s="1"/>
      <c r="AAZ199" s="1"/>
      <c r="ABA199" s="1"/>
      <c r="ABB199" s="1"/>
      <c r="ABC199" s="1"/>
      <c r="ABD199" s="1"/>
      <c r="ABE199" s="1"/>
      <c r="ABF199" s="1"/>
      <c r="ABG199" s="1"/>
      <c r="ABH199" s="1"/>
      <c r="ABI199" s="1"/>
      <c r="ABJ199" s="1"/>
      <c r="ABK199" s="1"/>
      <c r="ABL199" s="1"/>
      <c r="ABM199" s="1"/>
      <c r="ABN199" s="1"/>
      <c r="ABO199" s="1"/>
      <c r="ABP199" s="1"/>
      <c r="ABQ199" s="1"/>
      <c r="ABR199" s="1"/>
      <c r="ABS199" s="1"/>
      <c r="ABT199" s="1"/>
      <c r="ABU199" s="1"/>
      <c r="ABV199" s="1"/>
      <c r="ABW199" s="1"/>
      <c r="ABX199" s="1"/>
      <c r="ABY199" s="1"/>
      <c r="ABZ199" s="1"/>
      <c r="ACA199" s="1"/>
      <c r="ACB199" s="1"/>
      <c r="ACC199" s="1"/>
      <c r="ACD199" s="1"/>
      <c r="ACE199" s="1"/>
      <c r="ACF199" s="1"/>
      <c r="ACG199" s="1"/>
      <c r="ACH199" s="1"/>
      <c r="ACI199" s="1"/>
      <c r="ACJ199" s="1"/>
      <c r="ACK199" s="1"/>
      <c r="ACL199" s="1"/>
      <c r="ACM199" s="1"/>
      <c r="ACN199" s="1"/>
      <c r="ACO199" s="1"/>
      <c r="ACP199" s="1"/>
      <c r="ACQ199" s="1"/>
      <c r="ACR199" s="1"/>
      <c r="ACS199" s="1"/>
      <c r="ACT199" s="1"/>
      <c r="ACU199" s="1"/>
      <c r="ACV199" s="1"/>
      <c r="ACW199" s="1"/>
      <c r="ACX199" s="1"/>
      <c r="ACY199" s="1"/>
      <c r="ACZ199" s="1"/>
      <c r="ADA199" s="1"/>
    </row>
    <row r="200" spans="1:781" s="81" customFormat="1" ht="15.6" x14ac:dyDescent="0.3">
      <c r="A200" s="409">
        <v>2</v>
      </c>
      <c r="B200" s="41" t="s">
        <v>601</v>
      </c>
      <c r="C200" s="24" t="s">
        <v>184</v>
      </c>
      <c r="D200" s="25"/>
      <c r="E200" s="25"/>
      <c r="F200" s="25"/>
      <c r="G200" s="79"/>
      <c r="H200" s="25">
        <v>1</v>
      </c>
      <c r="I200" s="25" t="s">
        <v>47</v>
      </c>
      <c r="J200" s="25" t="s">
        <v>99</v>
      </c>
      <c r="K200" s="95"/>
      <c r="L200" s="28">
        <v>1981</v>
      </c>
      <c r="M200" s="29">
        <v>29938</v>
      </c>
      <c r="N200" s="30">
        <v>96000</v>
      </c>
      <c r="O200" s="31">
        <v>163</v>
      </c>
      <c r="P200" s="31">
        <v>1</v>
      </c>
      <c r="Q200" s="32" t="s">
        <v>54</v>
      </c>
      <c r="R200" s="33"/>
      <c r="S200" s="104"/>
      <c r="T200" s="35" t="str">
        <f t="shared" si="21"/>
        <v>Coal</v>
      </c>
      <c r="U200" s="104"/>
      <c r="V200" s="104"/>
      <c r="W200" s="104"/>
      <c r="X200" s="104"/>
      <c r="Y200" s="104"/>
      <c r="Z200" s="104"/>
      <c r="AA200" s="104"/>
      <c r="AB200" s="105"/>
      <c r="AC200" s="36">
        <f t="shared" si="20"/>
        <v>5.06154789516058E-2</v>
      </c>
      <c r="AD200" s="36">
        <f t="shared" si="22"/>
        <v>4.1794871794871797</v>
      </c>
      <c r="AE200" s="36">
        <f t="shared" si="23"/>
        <v>7.1428571428571425E-2</v>
      </c>
      <c r="AF200" s="36">
        <f t="shared" si="24"/>
        <v>4.3015312298673569</v>
      </c>
      <c r="AG200" s="37"/>
      <c r="AH200" s="37">
        <f>IF(A200=1,AF200,0)</f>
        <v>0</v>
      </c>
      <c r="AI200" s="37">
        <f>IF(A200=2,AF200,0)</f>
        <v>4.3015312298673569</v>
      </c>
      <c r="AJ200" s="37">
        <f>IF(A200=3,AF200,0)</f>
        <v>0</v>
      </c>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c r="BZ200" s="106"/>
      <c r="CA200" s="106"/>
      <c r="CB200" s="106"/>
      <c r="CC200" s="106"/>
      <c r="CD200" s="106"/>
      <c r="CE200" s="106"/>
      <c r="CF200" s="106"/>
      <c r="CG200" s="106"/>
      <c r="CH200" s="106"/>
      <c r="CI200" s="106"/>
      <c r="CJ200" s="106"/>
      <c r="CK200" s="106"/>
      <c r="CL200" s="106"/>
      <c r="CM200" s="106"/>
      <c r="CN200" s="106"/>
      <c r="CO200" s="106"/>
      <c r="CP200" s="106"/>
      <c r="CQ200" s="106"/>
      <c r="CR200" s="106"/>
      <c r="CS200" s="106"/>
      <c r="CT200" s="106"/>
      <c r="CU200" s="106"/>
      <c r="CV200" s="106"/>
      <c r="CW200" s="106"/>
      <c r="CX200" s="106"/>
      <c r="CY200" s="106"/>
      <c r="CZ200" s="106"/>
      <c r="DA200" s="106"/>
      <c r="DB200" s="106"/>
      <c r="DC200" s="106"/>
      <c r="DD200" s="106"/>
      <c r="DE200" s="106"/>
      <c r="DF200" s="106"/>
      <c r="DG200" s="106"/>
      <c r="DH200" s="106"/>
      <c r="DI200" s="106"/>
      <c r="DJ200" s="106"/>
      <c r="DK200" s="106"/>
      <c r="DL200" s="106"/>
      <c r="DM200" s="106"/>
      <c r="DN200" s="106"/>
      <c r="DO200" s="106"/>
      <c r="DP200" s="106"/>
      <c r="DQ200" s="106"/>
      <c r="DR200" s="106"/>
      <c r="DS200" s="106"/>
      <c r="DT200" s="106"/>
      <c r="DU200" s="106"/>
      <c r="DV200" s="106"/>
      <c r="DW200" s="106"/>
      <c r="DX200" s="106"/>
      <c r="DY200" s="106"/>
      <c r="DZ200" s="106"/>
      <c r="EA200" s="106"/>
      <c r="EB200" s="106"/>
      <c r="EC200" s="106"/>
      <c r="ED200" s="106"/>
      <c r="EE200" s="106"/>
      <c r="EF200" s="106"/>
      <c r="EG200" s="106"/>
      <c r="EH200" s="106"/>
      <c r="EI200" s="106"/>
      <c r="EJ200" s="106"/>
      <c r="EK200" s="106"/>
      <c r="EL200" s="106"/>
      <c r="EM200" s="106"/>
      <c r="EN200" s="106"/>
      <c r="EO200" s="106"/>
      <c r="EP200" s="106"/>
      <c r="EQ200" s="106"/>
      <c r="ER200" s="106"/>
      <c r="ES200" s="106"/>
      <c r="ET200" s="106"/>
      <c r="EU200" s="106"/>
      <c r="EV200" s="106"/>
      <c r="EW200" s="106"/>
      <c r="EX200" s="106"/>
      <c r="EY200" s="106"/>
      <c r="EZ200" s="106"/>
      <c r="FA200" s="106"/>
      <c r="FB200" s="106"/>
      <c r="FC200" s="106"/>
      <c r="FD200" s="106"/>
      <c r="FE200" s="106"/>
      <c r="FF200" s="106"/>
      <c r="FG200" s="106"/>
      <c r="FH200" s="106"/>
      <c r="FI200" s="106"/>
      <c r="FJ200" s="106"/>
      <c r="FK200" s="106"/>
      <c r="FL200" s="106"/>
      <c r="FM200" s="106"/>
      <c r="FN200" s="106"/>
      <c r="FO200" s="106"/>
      <c r="FP200" s="106"/>
      <c r="FQ200" s="106"/>
      <c r="FR200" s="106"/>
      <c r="FS200" s="106"/>
      <c r="FT200" s="106"/>
      <c r="FU200" s="106"/>
      <c r="FV200" s="106"/>
      <c r="FW200" s="106"/>
      <c r="FX200" s="106"/>
      <c r="FY200" s="106"/>
      <c r="FZ200" s="106"/>
      <c r="GA200" s="106"/>
      <c r="GB200" s="106"/>
      <c r="GC200" s="106"/>
      <c r="GD200" s="106"/>
      <c r="GE200" s="106"/>
      <c r="GF200" s="106"/>
      <c r="GG200" s="106"/>
      <c r="GH200" s="106"/>
      <c r="GI200" s="106"/>
      <c r="GJ200" s="106"/>
      <c r="GK200" s="106"/>
      <c r="GL200" s="106"/>
      <c r="GM200" s="106"/>
      <c r="GN200" s="106"/>
      <c r="GO200" s="106"/>
      <c r="GP200" s="106"/>
      <c r="GQ200" s="106"/>
      <c r="GR200" s="106"/>
      <c r="GS200" s="106"/>
      <c r="GT200" s="106"/>
      <c r="GU200" s="106"/>
      <c r="GV200" s="106"/>
      <c r="GW200" s="106"/>
      <c r="GX200" s="106"/>
      <c r="GY200" s="106"/>
      <c r="GZ200" s="106"/>
      <c r="HA200" s="106"/>
      <c r="HB200" s="106"/>
      <c r="HC200" s="106"/>
      <c r="HD200" s="106"/>
      <c r="HE200" s="106"/>
      <c r="HF200" s="106"/>
      <c r="HG200" s="106"/>
      <c r="HH200" s="106"/>
      <c r="HI200" s="106"/>
      <c r="HJ200" s="106"/>
      <c r="HK200" s="106"/>
      <c r="HL200" s="106"/>
      <c r="HM200" s="106"/>
      <c r="HN200" s="106"/>
      <c r="HO200" s="106"/>
      <c r="HP200" s="106"/>
      <c r="HQ200" s="106"/>
      <c r="HR200" s="106"/>
      <c r="HS200" s="106"/>
      <c r="HT200" s="106"/>
      <c r="HU200" s="106"/>
      <c r="HV200" s="106"/>
      <c r="HW200" s="106"/>
      <c r="HX200" s="106"/>
      <c r="HY200" s="106"/>
      <c r="HZ200" s="106"/>
      <c r="IA200" s="106"/>
      <c r="IB200" s="106"/>
      <c r="IC200" s="106"/>
      <c r="ID200" s="106"/>
      <c r="IE200" s="106"/>
      <c r="IF200" s="106"/>
      <c r="IG200" s="106"/>
      <c r="IH200" s="106"/>
      <c r="II200" s="106"/>
      <c r="IJ200" s="106"/>
      <c r="IK200" s="106"/>
      <c r="IL200" s="106"/>
      <c r="IM200" s="106"/>
      <c r="IN200" s="106"/>
      <c r="IO200" s="106"/>
      <c r="IP200" s="106"/>
      <c r="IQ200" s="106"/>
      <c r="IR200" s="106"/>
      <c r="IS200" s="106"/>
      <c r="IT200" s="106"/>
      <c r="IU200" s="106"/>
      <c r="IV200" s="106"/>
      <c r="IW200" s="106"/>
      <c r="IX200" s="106"/>
      <c r="IY200" s="106"/>
      <c r="IZ200" s="106"/>
      <c r="JA200" s="106"/>
      <c r="JB200" s="106"/>
      <c r="JC200" s="106"/>
      <c r="JD200" s="106"/>
      <c r="JE200" s="106"/>
      <c r="JF200" s="106"/>
      <c r="JG200" s="106"/>
      <c r="JH200" s="106"/>
      <c r="JI200" s="106"/>
      <c r="JJ200" s="106"/>
      <c r="JK200" s="106"/>
      <c r="JL200" s="106"/>
      <c r="JM200" s="106"/>
      <c r="JN200" s="106"/>
      <c r="JO200" s="106"/>
      <c r="JP200" s="106"/>
      <c r="JQ200" s="106"/>
      <c r="JR200" s="106"/>
      <c r="JS200" s="106"/>
      <c r="JT200" s="106"/>
      <c r="JU200" s="106"/>
      <c r="JV200" s="106"/>
      <c r="JW200" s="106"/>
      <c r="JX200" s="106"/>
      <c r="JY200" s="106"/>
      <c r="JZ200" s="106"/>
      <c r="KA200" s="106"/>
      <c r="KB200" s="106"/>
      <c r="KC200" s="106"/>
      <c r="KD200" s="106"/>
      <c r="KE200" s="106"/>
      <c r="KF200" s="106"/>
      <c r="KG200" s="106"/>
      <c r="KH200" s="106"/>
      <c r="KI200" s="106"/>
      <c r="KJ200" s="106"/>
      <c r="KK200" s="106"/>
      <c r="KL200" s="106"/>
      <c r="KM200" s="106"/>
      <c r="KN200" s="106"/>
      <c r="KO200" s="106"/>
      <c r="KP200" s="106"/>
      <c r="KQ200" s="106"/>
      <c r="KR200" s="106"/>
      <c r="KS200" s="106"/>
      <c r="KT200" s="106"/>
      <c r="KU200" s="106"/>
      <c r="KV200" s="106"/>
      <c r="KW200" s="106"/>
      <c r="KX200" s="106"/>
      <c r="KY200" s="106"/>
      <c r="KZ200" s="106"/>
      <c r="LA200" s="106"/>
      <c r="LB200" s="106"/>
      <c r="LC200" s="106"/>
      <c r="LD200" s="106"/>
      <c r="LE200" s="106"/>
      <c r="LF200" s="106"/>
      <c r="LG200" s="106"/>
      <c r="LH200" s="106"/>
      <c r="LI200" s="106"/>
      <c r="LJ200" s="106"/>
      <c r="LK200" s="106"/>
      <c r="LL200" s="106"/>
      <c r="LM200" s="106"/>
      <c r="LN200" s="106"/>
      <c r="LO200" s="106"/>
      <c r="LP200" s="106"/>
      <c r="LQ200" s="106"/>
      <c r="LR200" s="106"/>
      <c r="LS200" s="106"/>
      <c r="LT200" s="106"/>
      <c r="LU200" s="106"/>
      <c r="LV200" s="106"/>
      <c r="LW200" s="106"/>
      <c r="LX200" s="106"/>
      <c r="LY200" s="106"/>
      <c r="LZ200" s="106"/>
      <c r="MA200" s="106"/>
      <c r="MB200" s="106"/>
      <c r="MC200" s="106"/>
      <c r="MD200" s="106"/>
      <c r="ME200" s="106"/>
      <c r="MF200" s="106"/>
      <c r="MG200" s="106"/>
      <c r="MH200" s="106"/>
      <c r="MI200" s="106"/>
      <c r="MJ200" s="106"/>
      <c r="MK200" s="106"/>
      <c r="ML200" s="106"/>
      <c r="MM200" s="106"/>
      <c r="MN200" s="106"/>
      <c r="MO200" s="106"/>
      <c r="MP200" s="106"/>
      <c r="MQ200" s="106"/>
      <c r="MR200" s="106"/>
      <c r="MS200" s="106"/>
      <c r="MT200" s="106"/>
      <c r="MU200" s="106"/>
      <c r="MV200" s="106"/>
      <c r="MW200" s="106"/>
      <c r="MX200" s="106"/>
      <c r="MY200" s="106"/>
      <c r="MZ200" s="106"/>
      <c r="NA200" s="106"/>
      <c r="NB200" s="106"/>
      <c r="NC200" s="106"/>
      <c r="ND200" s="106"/>
      <c r="NE200" s="106"/>
      <c r="NF200" s="106"/>
      <c r="NG200" s="106"/>
      <c r="NH200" s="106"/>
      <c r="NI200" s="106"/>
      <c r="NJ200" s="106"/>
      <c r="NK200" s="106"/>
      <c r="NL200" s="106"/>
      <c r="NM200" s="106"/>
      <c r="NN200" s="106"/>
      <c r="NO200" s="106"/>
      <c r="NP200" s="106"/>
      <c r="NQ200" s="106"/>
      <c r="NR200" s="106"/>
      <c r="NS200" s="106"/>
      <c r="NT200" s="106"/>
      <c r="NU200" s="106"/>
      <c r="NV200" s="106"/>
      <c r="NW200" s="106"/>
      <c r="NX200" s="106"/>
      <c r="NY200" s="106"/>
      <c r="NZ200" s="106"/>
      <c r="OA200" s="106"/>
      <c r="OB200" s="106"/>
      <c r="OC200" s="106"/>
      <c r="OD200" s="106"/>
      <c r="OE200" s="106"/>
      <c r="OF200" s="106"/>
      <c r="OG200" s="106"/>
      <c r="OH200" s="106"/>
      <c r="OI200" s="106"/>
      <c r="OJ200" s="106"/>
      <c r="OK200" s="106"/>
      <c r="OL200" s="106"/>
      <c r="OM200" s="106"/>
      <c r="ON200" s="106"/>
      <c r="OO200" s="106"/>
      <c r="OP200" s="106"/>
      <c r="OQ200" s="106"/>
      <c r="OR200" s="106"/>
      <c r="OS200" s="106"/>
      <c r="OT200" s="106"/>
      <c r="OU200" s="106"/>
      <c r="OV200" s="106"/>
      <c r="OW200" s="106"/>
      <c r="OX200" s="106"/>
      <c r="OY200" s="106"/>
      <c r="OZ200" s="106"/>
      <c r="PA200" s="106"/>
      <c r="PB200" s="106"/>
      <c r="PC200" s="106"/>
      <c r="PD200" s="106"/>
      <c r="PE200" s="106"/>
      <c r="PF200" s="106"/>
      <c r="PG200" s="106"/>
      <c r="PH200" s="106"/>
      <c r="PI200" s="106"/>
      <c r="PJ200" s="106"/>
      <c r="PK200" s="106"/>
      <c r="PL200" s="106"/>
      <c r="PM200" s="106"/>
      <c r="PN200" s="106"/>
      <c r="PO200" s="106"/>
      <c r="PP200" s="106"/>
      <c r="PQ200" s="106"/>
      <c r="PR200" s="106"/>
      <c r="PS200" s="106"/>
      <c r="PT200" s="106"/>
      <c r="PU200" s="106"/>
      <c r="PV200" s="106"/>
      <c r="PW200" s="106"/>
      <c r="PX200" s="106"/>
      <c r="PY200" s="106"/>
      <c r="PZ200" s="106"/>
      <c r="QA200" s="106"/>
      <c r="QB200" s="106"/>
      <c r="QC200" s="106"/>
      <c r="QD200" s="106"/>
      <c r="QE200" s="106"/>
      <c r="QF200" s="106"/>
      <c r="QG200" s="106"/>
      <c r="QH200" s="106"/>
      <c r="QI200" s="106"/>
      <c r="QJ200" s="106"/>
      <c r="QK200" s="106"/>
      <c r="QL200" s="106"/>
      <c r="QM200" s="106"/>
      <c r="QN200" s="106"/>
      <c r="QO200" s="106"/>
      <c r="QP200" s="106"/>
      <c r="QQ200" s="106"/>
      <c r="QR200" s="106"/>
      <c r="QS200" s="106"/>
      <c r="QT200" s="106"/>
      <c r="QU200" s="106"/>
      <c r="QV200" s="106"/>
      <c r="QW200" s="106"/>
      <c r="QX200" s="106"/>
      <c r="QY200" s="106"/>
      <c r="QZ200" s="106"/>
      <c r="RA200" s="106"/>
      <c r="RB200" s="106"/>
      <c r="RC200" s="106"/>
      <c r="RD200" s="106"/>
      <c r="RE200" s="106"/>
      <c r="RF200" s="106"/>
      <c r="RG200" s="106"/>
      <c r="RH200" s="106"/>
      <c r="RI200" s="106"/>
      <c r="RJ200" s="106"/>
      <c r="RK200" s="106"/>
      <c r="RL200" s="106"/>
      <c r="RM200" s="106"/>
      <c r="RN200" s="106"/>
      <c r="RO200" s="106"/>
      <c r="RP200" s="106"/>
      <c r="RQ200" s="106"/>
      <c r="RR200" s="106"/>
      <c r="RS200" s="106"/>
      <c r="RT200" s="106"/>
      <c r="RU200" s="106"/>
      <c r="RV200" s="106"/>
      <c r="RW200" s="106"/>
      <c r="RX200" s="106"/>
      <c r="RY200" s="106"/>
      <c r="RZ200" s="106"/>
      <c r="SA200" s="106"/>
      <c r="SB200" s="106"/>
      <c r="SC200" s="106"/>
      <c r="SD200" s="106"/>
      <c r="SE200" s="106"/>
      <c r="SF200" s="106"/>
      <c r="SG200" s="106"/>
      <c r="SH200" s="106"/>
      <c r="SI200" s="106"/>
      <c r="SJ200" s="106"/>
      <c r="SK200" s="106"/>
      <c r="SL200" s="106"/>
      <c r="SM200" s="106"/>
      <c r="SN200" s="106"/>
      <c r="SO200" s="106"/>
      <c r="SP200" s="106"/>
      <c r="SQ200" s="106"/>
      <c r="SR200" s="106"/>
      <c r="SS200" s="106"/>
      <c r="ST200" s="106"/>
      <c r="SU200" s="106"/>
      <c r="SV200" s="106"/>
      <c r="SW200" s="106"/>
      <c r="SX200" s="106"/>
      <c r="SY200" s="106"/>
      <c r="SZ200" s="106"/>
      <c r="TA200" s="106"/>
      <c r="TB200" s="106"/>
      <c r="TC200" s="106"/>
      <c r="TD200" s="106"/>
      <c r="TE200" s="106"/>
      <c r="TF200" s="106"/>
      <c r="TG200" s="106"/>
      <c r="TH200" s="106"/>
      <c r="TI200" s="106"/>
      <c r="TJ200" s="106"/>
      <c r="TK200" s="106"/>
      <c r="TL200" s="106"/>
      <c r="TM200" s="106"/>
      <c r="TN200" s="106"/>
      <c r="TO200" s="106"/>
      <c r="TP200" s="106"/>
      <c r="TQ200" s="106"/>
      <c r="TR200" s="106"/>
      <c r="TS200" s="106"/>
      <c r="TT200" s="106"/>
      <c r="TU200" s="106"/>
      <c r="TV200" s="106"/>
      <c r="TW200" s="106"/>
      <c r="TX200" s="106"/>
      <c r="TY200" s="106"/>
      <c r="TZ200" s="106"/>
      <c r="UA200" s="106"/>
      <c r="UB200" s="106"/>
      <c r="UC200" s="106"/>
      <c r="UD200" s="106"/>
      <c r="UE200" s="106"/>
      <c r="UF200" s="106"/>
      <c r="UG200" s="106"/>
      <c r="UH200" s="106"/>
      <c r="UI200" s="106"/>
      <c r="UJ200" s="106"/>
      <c r="UK200" s="106"/>
      <c r="UL200" s="106"/>
      <c r="UM200" s="106"/>
      <c r="UN200" s="106"/>
      <c r="UO200" s="106"/>
      <c r="UP200" s="106"/>
      <c r="UQ200" s="106"/>
      <c r="UR200" s="106"/>
      <c r="US200" s="106"/>
      <c r="UT200" s="106"/>
      <c r="UU200" s="106"/>
      <c r="UV200" s="106"/>
      <c r="UW200" s="106"/>
      <c r="UX200" s="106"/>
      <c r="UY200" s="106"/>
      <c r="UZ200" s="106"/>
      <c r="VA200" s="106"/>
      <c r="VB200" s="106"/>
      <c r="VC200" s="106"/>
      <c r="VD200" s="106"/>
      <c r="VE200" s="106"/>
      <c r="VF200" s="106"/>
      <c r="VG200" s="106"/>
      <c r="VH200" s="106"/>
      <c r="VI200" s="106"/>
      <c r="VJ200" s="106"/>
      <c r="VK200" s="106"/>
      <c r="VL200" s="106"/>
      <c r="VM200" s="106"/>
      <c r="VN200" s="106"/>
      <c r="VO200" s="106"/>
      <c r="VP200" s="106"/>
      <c r="VQ200" s="106"/>
      <c r="VR200" s="106"/>
      <c r="VS200" s="106"/>
      <c r="VT200" s="106"/>
      <c r="VU200" s="106"/>
      <c r="VV200" s="106"/>
      <c r="VW200" s="106"/>
      <c r="VX200" s="106"/>
      <c r="VY200" s="106"/>
      <c r="VZ200" s="106"/>
      <c r="WA200" s="106"/>
      <c r="WB200" s="106"/>
      <c r="WC200" s="106"/>
      <c r="WD200" s="106"/>
      <c r="WE200" s="106"/>
      <c r="WF200" s="106"/>
      <c r="WG200" s="106"/>
      <c r="WH200" s="106"/>
      <c r="WI200" s="106"/>
      <c r="WJ200" s="106"/>
      <c r="WK200" s="106"/>
      <c r="WL200" s="106"/>
      <c r="WM200" s="106"/>
      <c r="WN200" s="106"/>
      <c r="WO200" s="106"/>
      <c r="WP200" s="106"/>
      <c r="WQ200" s="106"/>
      <c r="WR200" s="106"/>
      <c r="WS200" s="106"/>
      <c r="WT200" s="106"/>
      <c r="WU200" s="106"/>
      <c r="WV200" s="106"/>
      <c r="WW200" s="106"/>
      <c r="WX200" s="106"/>
      <c r="WY200" s="106"/>
      <c r="WZ200" s="106"/>
      <c r="XA200" s="106"/>
      <c r="XB200" s="106"/>
      <c r="XC200" s="106"/>
      <c r="XD200" s="106"/>
      <c r="XE200" s="106"/>
      <c r="XF200" s="106"/>
      <c r="XG200" s="106"/>
      <c r="XH200" s="106"/>
      <c r="XI200" s="106"/>
      <c r="XJ200" s="106"/>
      <c r="XK200" s="106"/>
      <c r="XL200" s="106"/>
      <c r="XM200" s="106"/>
      <c r="XN200" s="106"/>
      <c r="XO200" s="106"/>
      <c r="XP200" s="106"/>
      <c r="XQ200" s="106"/>
      <c r="XR200" s="106"/>
      <c r="XS200" s="106"/>
      <c r="XT200" s="106"/>
      <c r="XU200" s="106"/>
      <c r="XV200" s="106"/>
      <c r="XW200" s="106"/>
      <c r="XX200" s="106"/>
      <c r="XY200" s="106"/>
      <c r="XZ200" s="106"/>
      <c r="YA200" s="106"/>
      <c r="YB200" s="106"/>
      <c r="YC200" s="106"/>
      <c r="YD200" s="106"/>
      <c r="YE200" s="106"/>
      <c r="YF200" s="106"/>
      <c r="YG200" s="106"/>
      <c r="YH200" s="106"/>
      <c r="YI200" s="106"/>
      <c r="YJ200" s="106"/>
      <c r="YK200" s="106"/>
      <c r="YL200" s="106"/>
      <c r="YM200" s="106"/>
      <c r="YN200" s="106"/>
      <c r="YO200" s="106"/>
      <c r="YP200" s="106"/>
      <c r="YQ200" s="106"/>
      <c r="YR200" s="106"/>
      <c r="YS200" s="106"/>
      <c r="YT200" s="106"/>
      <c r="YU200" s="106"/>
      <c r="YV200" s="106"/>
      <c r="YW200" s="106"/>
      <c r="YX200" s="106"/>
      <c r="YY200" s="106"/>
      <c r="YZ200" s="106"/>
      <c r="ZA200" s="106"/>
      <c r="ZB200" s="106"/>
      <c r="ZC200" s="106"/>
      <c r="ZD200" s="106"/>
      <c r="ZE200" s="106"/>
      <c r="ZF200" s="106"/>
      <c r="ZG200" s="106"/>
      <c r="ZH200" s="106"/>
      <c r="ZI200" s="106"/>
      <c r="ZJ200" s="106"/>
      <c r="ZK200" s="106"/>
      <c r="ZL200" s="106"/>
      <c r="ZM200" s="106"/>
      <c r="ZN200" s="106"/>
      <c r="ZO200" s="106"/>
      <c r="ZP200" s="106"/>
      <c r="ZQ200" s="106"/>
      <c r="ZR200" s="106"/>
      <c r="ZS200" s="106"/>
      <c r="ZT200" s="106"/>
      <c r="ZU200" s="106"/>
      <c r="ZV200" s="106"/>
      <c r="ZW200" s="106"/>
      <c r="ZX200" s="106"/>
      <c r="ZY200" s="106"/>
      <c r="ZZ200" s="106"/>
      <c r="AAA200" s="106"/>
      <c r="AAB200" s="106"/>
      <c r="AAC200" s="106"/>
      <c r="AAD200" s="106"/>
      <c r="AAE200" s="106"/>
      <c r="AAF200" s="106"/>
      <c r="AAG200" s="106"/>
      <c r="AAH200" s="106"/>
      <c r="AAI200" s="106"/>
      <c r="AAJ200" s="106"/>
      <c r="AAK200" s="106"/>
      <c r="AAL200" s="106"/>
      <c r="AAM200" s="106"/>
      <c r="AAN200" s="106"/>
      <c r="AAO200" s="106"/>
      <c r="AAP200" s="106"/>
      <c r="AAQ200" s="106"/>
      <c r="AAR200" s="106"/>
      <c r="AAS200" s="106"/>
      <c r="AAT200" s="106"/>
      <c r="AAU200" s="106"/>
      <c r="AAV200" s="106"/>
      <c r="AAW200" s="106"/>
      <c r="AAX200" s="106"/>
      <c r="AAY200" s="106"/>
      <c r="AAZ200" s="106"/>
      <c r="ABA200" s="106"/>
      <c r="ABB200" s="106"/>
      <c r="ABC200" s="106"/>
      <c r="ABD200" s="106"/>
      <c r="ABE200" s="106"/>
      <c r="ABF200" s="106"/>
      <c r="ABG200" s="106"/>
      <c r="ABH200" s="106"/>
      <c r="ABI200" s="106"/>
      <c r="ABJ200" s="106"/>
      <c r="ABK200" s="106"/>
      <c r="ABL200" s="106"/>
      <c r="ABM200" s="106"/>
      <c r="ABN200" s="106"/>
      <c r="ABO200" s="106"/>
      <c r="ABP200" s="106"/>
      <c r="ABQ200" s="106"/>
      <c r="ABR200" s="106"/>
      <c r="ABS200" s="106"/>
      <c r="ABT200" s="106"/>
      <c r="ABU200" s="106"/>
      <c r="ABV200" s="106"/>
      <c r="ABW200" s="106"/>
      <c r="ABX200" s="106"/>
      <c r="ABY200" s="106"/>
      <c r="ABZ200" s="106"/>
      <c r="ACA200" s="106"/>
      <c r="ACB200" s="106"/>
      <c r="ACC200" s="106"/>
      <c r="ACD200" s="106"/>
      <c r="ACE200" s="106"/>
      <c r="ACF200" s="106"/>
      <c r="ACG200" s="106"/>
      <c r="ACH200" s="106"/>
      <c r="ACI200" s="106"/>
      <c r="ACJ200" s="106"/>
      <c r="ACK200" s="106"/>
      <c r="ACL200" s="106"/>
      <c r="ACM200" s="106"/>
      <c r="ACN200" s="106"/>
      <c r="ACO200" s="106"/>
      <c r="ACP200" s="106"/>
      <c r="ACQ200" s="106"/>
      <c r="ACR200" s="106"/>
      <c r="ACS200" s="106"/>
      <c r="ACT200" s="106"/>
      <c r="ACU200" s="106"/>
      <c r="ACV200" s="106"/>
      <c r="ACW200" s="106"/>
      <c r="ACX200" s="106"/>
      <c r="ACY200" s="106"/>
      <c r="ACZ200" s="106"/>
      <c r="ADA200" s="106"/>
    </row>
    <row r="201" spans="1:781" s="81" customFormat="1" ht="15.6" x14ac:dyDescent="0.3">
      <c r="A201" s="38">
        <v>3</v>
      </c>
      <c r="B201" s="41" t="s">
        <v>602</v>
      </c>
      <c r="C201" s="24" t="s">
        <v>46</v>
      </c>
      <c r="D201" s="25"/>
      <c r="E201" s="25"/>
      <c r="F201" s="25"/>
      <c r="G201" s="79"/>
      <c r="H201" s="25">
        <v>1</v>
      </c>
      <c r="I201" s="25" t="s">
        <v>73</v>
      </c>
      <c r="J201" s="25" t="s">
        <v>99</v>
      </c>
      <c r="K201" s="95">
        <v>39</v>
      </c>
      <c r="L201" s="28">
        <v>1981</v>
      </c>
      <c r="M201" s="88">
        <v>29677</v>
      </c>
      <c r="N201" s="30"/>
      <c r="O201" s="31"/>
      <c r="P201" s="31"/>
      <c r="Q201" s="32" t="s">
        <v>429</v>
      </c>
      <c r="R201" s="33" t="s">
        <v>603</v>
      </c>
      <c r="S201" s="104" t="s">
        <v>265</v>
      </c>
      <c r="T201" s="35" t="str">
        <f t="shared" si="21"/>
        <v>Au</v>
      </c>
      <c r="U201" s="104">
        <v>8.6999999999999994E-2</v>
      </c>
      <c r="V201" s="104"/>
      <c r="W201" s="104"/>
      <c r="X201" s="104"/>
      <c r="Y201" s="104">
        <v>1936</v>
      </c>
      <c r="Z201" s="104"/>
      <c r="AA201" s="104" t="s">
        <v>604</v>
      </c>
      <c r="AB201" s="105"/>
      <c r="AC201" s="36">
        <f t="shared" si="20"/>
        <v>0</v>
      </c>
      <c r="AD201" s="36">
        <f t="shared" si="22"/>
        <v>0</v>
      </c>
      <c r="AE201" s="36">
        <f t="shared" si="23"/>
        <v>0</v>
      </c>
      <c r="AF201" s="36">
        <f t="shared" si="24"/>
        <v>0</v>
      </c>
      <c r="AG201" s="37"/>
      <c r="AH201" s="37">
        <f>IF(A201=1,AF201,0)</f>
        <v>0</v>
      </c>
      <c r="AI201" s="37">
        <f>IF(A201=2,AF201,0)</f>
        <v>0</v>
      </c>
      <c r="AJ201" s="37">
        <f>IF(A201=3,AF201,0)</f>
        <v>0</v>
      </c>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c r="BY201" s="106"/>
      <c r="BZ201" s="106"/>
      <c r="CA201" s="106"/>
      <c r="CB201" s="106"/>
      <c r="CC201" s="106"/>
      <c r="CD201" s="106"/>
      <c r="CE201" s="106"/>
      <c r="CF201" s="106"/>
      <c r="CG201" s="106"/>
      <c r="CH201" s="106"/>
      <c r="CI201" s="106"/>
      <c r="CJ201" s="106"/>
      <c r="CK201" s="106"/>
      <c r="CL201" s="106"/>
      <c r="CM201" s="106"/>
      <c r="CN201" s="106"/>
      <c r="CO201" s="106"/>
      <c r="CP201" s="106"/>
      <c r="CQ201" s="106"/>
      <c r="CR201" s="106"/>
      <c r="CS201" s="106"/>
      <c r="CT201" s="106"/>
      <c r="CU201" s="106"/>
      <c r="CV201" s="106"/>
      <c r="CW201" s="106"/>
      <c r="CX201" s="106"/>
      <c r="CY201" s="106"/>
      <c r="CZ201" s="106"/>
      <c r="DA201" s="106"/>
      <c r="DB201" s="106"/>
      <c r="DC201" s="106"/>
      <c r="DD201" s="106"/>
      <c r="DE201" s="106"/>
      <c r="DF201" s="106"/>
      <c r="DG201" s="106"/>
      <c r="DH201" s="106"/>
      <c r="DI201" s="106"/>
      <c r="DJ201" s="106"/>
      <c r="DK201" s="106"/>
      <c r="DL201" s="106"/>
      <c r="DM201" s="106"/>
      <c r="DN201" s="106"/>
      <c r="DO201" s="106"/>
      <c r="DP201" s="106"/>
      <c r="DQ201" s="106"/>
      <c r="DR201" s="106"/>
      <c r="DS201" s="106"/>
      <c r="DT201" s="106"/>
      <c r="DU201" s="106"/>
      <c r="DV201" s="106"/>
      <c r="DW201" s="106"/>
      <c r="DX201" s="106"/>
      <c r="DY201" s="106"/>
      <c r="DZ201" s="106"/>
      <c r="EA201" s="106"/>
      <c r="EB201" s="106"/>
      <c r="EC201" s="106"/>
      <c r="ED201" s="106"/>
      <c r="EE201" s="106"/>
      <c r="EF201" s="106"/>
      <c r="EG201" s="106"/>
      <c r="EH201" s="106"/>
      <c r="EI201" s="106"/>
      <c r="EJ201" s="106"/>
      <c r="EK201" s="106"/>
      <c r="EL201" s="106"/>
      <c r="EM201" s="106"/>
      <c r="EN201" s="106"/>
      <c r="EO201" s="106"/>
      <c r="EP201" s="106"/>
      <c r="EQ201" s="106"/>
      <c r="ER201" s="106"/>
      <c r="ES201" s="106"/>
      <c r="ET201" s="106"/>
      <c r="EU201" s="106"/>
      <c r="EV201" s="106"/>
      <c r="EW201" s="106"/>
      <c r="EX201" s="106"/>
      <c r="EY201" s="106"/>
      <c r="EZ201" s="106"/>
      <c r="FA201" s="106"/>
      <c r="FB201" s="106"/>
      <c r="FC201" s="106"/>
      <c r="FD201" s="106"/>
      <c r="FE201" s="106"/>
      <c r="FF201" s="106"/>
      <c r="FG201" s="106"/>
      <c r="FH201" s="106"/>
      <c r="FI201" s="106"/>
      <c r="FJ201" s="106"/>
      <c r="FK201" s="106"/>
      <c r="FL201" s="106"/>
      <c r="FM201" s="106"/>
      <c r="FN201" s="106"/>
      <c r="FO201" s="106"/>
      <c r="FP201" s="106"/>
      <c r="FQ201" s="106"/>
      <c r="FR201" s="106"/>
      <c r="FS201" s="106"/>
      <c r="FT201" s="106"/>
      <c r="FU201" s="106"/>
      <c r="FV201" s="106"/>
      <c r="FW201" s="106"/>
      <c r="FX201" s="106"/>
      <c r="FY201" s="106"/>
      <c r="FZ201" s="106"/>
      <c r="GA201" s="106"/>
      <c r="GB201" s="106"/>
      <c r="GC201" s="106"/>
      <c r="GD201" s="106"/>
      <c r="GE201" s="106"/>
      <c r="GF201" s="106"/>
      <c r="GG201" s="106"/>
      <c r="GH201" s="106"/>
      <c r="GI201" s="106"/>
      <c r="GJ201" s="106"/>
      <c r="GK201" s="106"/>
      <c r="GL201" s="106"/>
      <c r="GM201" s="106"/>
      <c r="GN201" s="106"/>
      <c r="GO201" s="106"/>
      <c r="GP201" s="106"/>
      <c r="GQ201" s="106"/>
      <c r="GR201" s="106"/>
      <c r="GS201" s="106"/>
      <c r="GT201" s="106"/>
      <c r="GU201" s="106"/>
      <c r="GV201" s="106"/>
      <c r="GW201" s="106"/>
      <c r="GX201" s="106"/>
      <c r="GY201" s="106"/>
      <c r="GZ201" s="106"/>
      <c r="HA201" s="106"/>
      <c r="HB201" s="106"/>
      <c r="HC201" s="106"/>
      <c r="HD201" s="106"/>
      <c r="HE201" s="106"/>
      <c r="HF201" s="106"/>
      <c r="HG201" s="106"/>
      <c r="HH201" s="106"/>
      <c r="HI201" s="106"/>
      <c r="HJ201" s="106"/>
      <c r="HK201" s="106"/>
      <c r="HL201" s="106"/>
      <c r="HM201" s="106"/>
      <c r="HN201" s="106"/>
      <c r="HO201" s="106"/>
      <c r="HP201" s="106"/>
      <c r="HQ201" s="106"/>
      <c r="HR201" s="106"/>
      <c r="HS201" s="106"/>
      <c r="HT201" s="106"/>
      <c r="HU201" s="106"/>
      <c r="HV201" s="106"/>
      <c r="HW201" s="106"/>
      <c r="HX201" s="106"/>
      <c r="HY201" s="106"/>
      <c r="HZ201" s="106"/>
      <c r="IA201" s="106"/>
      <c r="IB201" s="106"/>
      <c r="IC201" s="106"/>
      <c r="ID201" s="106"/>
      <c r="IE201" s="106"/>
      <c r="IF201" s="106"/>
      <c r="IG201" s="106"/>
      <c r="IH201" s="106"/>
      <c r="II201" s="106"/>
      <c r="IJ201" s="106"/>
      <c r="IK201" s="106"/>
      <c r="IL201" s="106"/>
      <c r="IM201" s="106"/>
      <c r="IN201" s="106"/>
      <c r="IO201" s="106"/>
      <c r="IP201" s="106"/>
      <c r="IQ201" s="106"/>
      <c r="IR201" s="106"/>
      <c r="IS201" s="106"/>
      <c r="IT201" s="106"/>
      <c r="IU201" s="106"/>
      <c r="IV201" s="106"/>
      <c r="IW201" s="106"/>
      <c r="IX201" s="106"/>
      <c r="IY201" s="106"/>
      <c r="IZ201" s="106"/>
      <c r="JA201" s="106"/>
      <c r="JB201" s="106"/>
      <c r="JC201" s="106"/>
      <c r="JD201" s="106"/>
      <c r="JE201" s="106"/>
      <c r="JF201" s="106"/>
      <c r="JG201" s="106"/>
      <c r="JH201" s="106"/>
      <c r="JI201" s="106"/>
      <c r="JJ201" s="106"/>
      <c r="JK201" s="106"/>
      <c r="JL201" s="106"/>
      <c r="JM201" s="106"/>
      <c r="JN201" s="106"/>
      <c r="JO201" s="106"/>
      <c r="JP201" s="106"/>
      <c r="JQ201" s="106"/>
      <c r="JR201" s="106"/>
      <c r="JS201" s="106"/>
      <c r="JT201" s="106"/>
      <c r="JU201" s="106"/>
      <c r="JV201" s="106"/>
      <c r="JW201" s="106"/>
      <c r="JX201" s="106"/>
      <c r="JY201" s="106"/>
      <c r="JZ201" s="106"/>
      <c r="KA201" s="106"/>
      <c r="KB201" s="106"/>
      <c r="KC201" s="106"/>
      <c r="KD201" s="106"/>
      <c r="KE201" s="106"/>
      <c r="KF201" s="106"/>
      <c r="KG201" s="106"/>
      <c r="KH201" s="106"/>
      <c r="KI201" s="106"/>
      <c r="KJ201" s="106"/>
      <c r="KK201" s="106"/>
      <c r="KL201" s="106"/>
      <c r="KM201" s="106"/>
      <c r="KN201" s="106"/>
      <c r="KO201" s="106"/>
      <c r="KP201" s="106"/>
      <c r="KQ201" s="106"/>
      <c r="KR201" s="106"/>
      <c r="KS201" s="106"/>
      <c r="KT201" s="106"/>
      <c r="KU201" s="106"/>
      <c r="KV201" s="106"/>
      <c r="KW201" s="106"/>
      <c r="KX201" s="106"/>
      <c r="KY201" s="106"/>
      <c r="KZ201" s="106"/>
      <c r="LA201" s="106"/>
      <c r="LB201" s="106"/>
      <c r="LC201" s="106"/>
      <c r="LD201" s="106"/>
      <c r="LE201" s="106"/>
      <c r="LF201" s="106"/>
      <c r="LG201" s="106"/>
      <c r="LH201" s="106"/>
      <c r="LI201" s="106"/>
      <c r="LJ201" s="106"/>
      <c r="LK201" s="106"/>
      <c r="LL201" s="106"/>
      <c r="LM201" s="106"/>
      <c r="LN201" s="106"/>
      <c r="LO201" s="106"/>
      <c r="LP201" s="106"/>
      <c r="LQ201" s="106"/>
      <c r="LR201" s="106"/>
      <c r="LS201" s="106"/>
      <c r="LT201" s="106"/>
      <c r="LU201" s="106"/>
      <c r="LV201" s="106"/>
      <c r="LW201" s="106"/>
      <c r="LX201" s="106"/>
      <c r="LY201" s="106"/>
      <c r="LZ201" s="106"/>
      <c r="MA201" s="106"/>
      <c r="MB201" s="106"/>
      <c r="MC201" s="106"/>
      <c r="MD201" s="106"/>
      <c r="ME201" s="106"/>
      <c r="MF201" s="106"/>
      <c r="MG201" s="106"/>
      <c r="MH201" s="106"/>
      <c r="MI201" s="106"/>
      <c r="MJ201" s="106"/>
      <c r="MK201" s="106"/>
      <c r="ML201" s="106"/>
      <c r="MM201" s="106"/>
      <c r="MN201" s="106"/>
      <c r="MO201" s="106"/>
      <c r="MP201" s="106"/>
      <c r="MQ201" s="106"/>
      <c r="MR201" s="106"/>
      <c r="MS201" s="106"/>
      <c r="MT201" s="106"/>
      <c r="MU201" s="106"/>
      <c r="MV201" s="106"/>
      <c r="MW201" s="106"/>
      <c r="MX201" s="106"/>
      <c r="MY201" s="106"/>
      <c r="MZ201" s="106"/>
      <c r="NA201" s="106"/>
      <c r="NB201" s="106"/>
      <c r="NC201" s="106"/>
      <c r="ND201" s="106"/>
      <c r="NE201" s="106"/>
      <c r="NF201" s="106"/>
      <c r="NG201" s="106"/>
      <c r="NH201" s="106"/>
      <c r="NI201" s="106"/>
      <c r="NJ201" s="106"/>
      <c r="NK201" s="106"/>
      <c r="NL201" s="106"/>
      <c r="NM201" s="106"/>
      <c r="NN201" s="106"/>
      <c r="NO201" s="106"/>
      <c r="NP201" s="106"/>
      <c r="NQ201" s="106"/>
      <c r="NR201" s="106"/>
      <c r="NS201" s="106"/>
      <c r="NT201" s="106"/>
      <c r="NU201" s="106"/>
      <c r="NV201" s="106"/>
      <c r="NW201" s="106"/>
      <c r="NX201" s="106"/>
      <c r="NY201" s="106"/>
      <c r="NZ201" s="106"/>
      <c r="OA201" s="106"/>
      <c r="OB201" s="106"/>
      <c r="OC201" s="106"/>
      <c r="OD201" s="106"/>
      <c r="OE201" s="106"/>
      <c r="OF201" s="106"/>
      <c r="OG201" s="106"/>
      <c r="OH201" s="106"/>
      <c r="OI201" s="106"/>
      <c r="OJ201" s="106"/>
      <c r="OK201" s="106"/>
      <c r="OL201" s="106"/>
      <c r="OM201" s="106"/>
      <c r="ON201" s="106"/>
      <c r="OO201" s="106"/>
      <c r="OP201" s="106"/>
      <c r="OQ201" s="106"/>
      <c r="OR201" s="106"/>
      <c r="OS201" s="106"/>
      <c r="OT201" s="106"/>
      <c r="OU201" s="106"/>
      <c r="OV201" s="106"/>
      <c r="OW201" s="106"/>
      <c r="OX201" s="106"/>
      <c r="OY201" s="106"/>
      <c r="OZ201" s="106"/>
      <c r="PA201" s="106"/>
      <c r="PB201" s="106"/>
      <c r="PC201" s="106"/>
      <c r="PD201" s="106"/>
      <c r="PE201" s="106"/>
      <c r="PF201" s="106"/>
      <c r="PG201" s="106"/>
      <c r="PH201" s="106"/>
      <c r="PI201" s="106"/>
      <c r="PJ201" s="106"/>
      <c r="PK201" s="106"/>
      <c r="PL201" s="106"/>
      <c r="PM201" s="106"/>
      <c r="PN201" s="106"/>
      <c r="PO201" s="106"/>
      <c r="PP201" s="106"/>
      <c r="PQ201" s="106"/>
      <c r="PR201" s="106"/>
      <c r="PS201" s="106"/>
      <c r="PT201" s="106"/>
      <c r="PU201" s="106"/>
      <c r="PV201" s="106"/>
      <c r="PW201" s="106"/>
      <c r="PX201" s="106"/>
      <c r="PY201" s="106"/>
      <c r="PZ201" s="106"/>
      <c r="QA201" s="106"/>
      <c r="QB201" s="106"/>
      <c r="QC201" s="106"/>
      <c r="QD201" s="106"/>
      <c r="QE201" s="106"/>
      <c r="QF201" s="106"/>
      <c r="QG201" s="106"/>
      <c r="QH201" s="106"/>
      <c r="QI201" s="106"/>
      <c r="QJ201" s="106"/>
      <c r="QK201" s="106"/>
      <c r="QL201" s="106"/>
      <c r="QM201" s="106"/>
      <c r="QN201" s="106"/>
      <c r="QO201" s="106"/>
      <c r="QP201" s="106"/>
      <c r="QQ201" s="106"/>
      <c r="QR201" s="106"/>
      <c r="QS201" s="106"/>
      <c r="QT201" s="106"/>
      <c r="QU201" s="106"/>
      <c r="QV201" s="106"/>
      <c r="QW201" s="106"/>
      <c r="QX201" s="106"/>
      <c r="QY201" s="106"/>
      <c r="QZ201" s="106"/>
      <c r="RA201" s="106"/>
      <c r="RB201" s="106"/>
      <c r="RC201" s="106"/>
      <c r="RD201" s="106"/>
      <c r="RE201" s="106"/>
      <c r="RF201" s="106"/>
      <c r="RG201" s="106"/>
      <c r="RH201" s="106"/>
      <c r="RI201" s="106"/>
      <c r="RJ201" s="106"/>
      <c r="RK201" s="106"/>
      <c r="RL201" s="106"/>
      <c r="RM201" s="106"/>
      <c r="RN201" s="106"/>
      <c r="RO201" s="106"/>
      <c r="RP201" s="106"/>
      <c r="RQ201" s="106"/>
      <c r="RR201" s="106"/>
      <c r="RS201" s="106"/>
      <c r="RT201" s="106"/>
      <c r="RU201" s="106"/>
      <c r="RV201" s="106"/>
      <c r="RW201" s="106"/>
      <c r="RX201" s="106"/>
      <c r="RY201" s="106"/>
      <c r="RZ201" s="106"/>
      <c r="SA201" s="106"/>
      <c r="SB201" s="106"/>
      <c r="SC201" s="106"/>
      <c r="SD201" s="106"/>
      <c r="SE201" s="106"/>
      <c r="SF201" s="106"/>
      <c r="SG201" s="106"/>
      <c r="SH201" s="106"/>
      <c r="SI201" s="106"/>
      <c r="SJ201" s="106"/>
      <c r="SK201" s="106"/>
      <c r="SL201" s="106"/>
      <c r="SM201" s="106"/>
      <c r="SN201" s="106"/>
      <c r="SO201" s="106"/>
      <c r="SP201" s="106"/>
      <c r="SQ201" s="106"/>
      <c r="SR201" s="106"/>
      <c r="SS201" s="106"/>
      <c r="ST201" s="106"/>
      <c r="SU201" s="106"/>
      <c r="SV201" s="106"/>
      <c r="SW201" s="106"/>
      <c r="SX201" s="106"/>
      <c r="SY201" s="106"/>
      <c r="SZ201" s="106"/>
      <c r="TA201" s="106"/>
      <c r="TB201" s="106"/>
      <c r="TC201" s="106"/>
      <c r="TD201" s="106"/>
      <c r="TE201" s="106"/>
      <c r="TF201" s="106"/>
      <c r="TG201" s="106"/>
      <c r="TH201" s="106"/>
      <c r="TI201" s="106"/>
      <c r="TJ201" s="106"/>
      <c r="TK201" s="106"/>
      <c r="TL201" s="106"/>
      <c r="TM201" s="106"/>
      <c r="TN201" s="106"/>
      <c r="TO201" s="106"/>
      <c r="TP201" s="106"/>
      <c r="TQ201" s="106"/>
      <c r="TR201" s="106"/>
      <c r="TS201" s="106"/>
      <c r="TT201" s="106"/>
      <c r="TU201" s="106"/>
      <c r="TV201" s="106"/>
      <c r="TW201" s="106"/>
      <c r="TX201" s="106"/>
      <c r="TY201" s="106"/>
      <c r="TZ201" s="106"/>
      <c r="UA201" s="106"/>
      <c r="UB201" s="106"/>
      <c r="UC201" s="106"/>
      <c r="UD201" s="106"/>
      <c r="UE201" s="106"/>
      <c r="UF201" s="106"/>
      <c r="UG201" s="106"/>
      <c r="UH201" s="106"/>
      <c r="UI201" s="106"/>
      <c r="UJ201" s="106"/>
      <c r="UK201" s="106"/>
      <c r="UL201" s="106"/>
      <c r="UM201" s="106"/>
      <c r="UN201" s="106"/>
      <c r="UO201" s="106"/>
      <c r="UP201" s="106"/>
      <c r="UQ201" s="106"/>
      <c r="UR201" s="106"/>
      <c r="US201" s="106"/>
      <c r="UT201" s="106"/>
      <c r="UU201" s="106"/>
      <c r="UV201" s="106"/>
      <c r="UW201" s="106"/>
      <c r="UX201" s="106"/>
      <c r="UY201" s="106"/>
      <c r="UZ201" s="106"/>
      <c r="VA201" s="106"/>
      <c r="VB201" s="106"/>
      <c r="VC201" s="106"/>
      <c r="VD201" s="106"/>
      <c r="VE201" s="106"/>
      <c r="VF201" s="106"/>
      <c r="VG201" s="106"/>
      <c r="VH201" s="106"/>
      <c r="VI201" s="106"/>
      <c r="VJ201" s="106"/>
      <c r="VK201" s="106"/>
      <c r="VL201" s="106"/>
      <c r="VM201" s="106"/>
      <c r="VN201" s="106"/>
      <c r="VO201" s="106"/>
      <c r="VP201" s="106"/>
      <c r="VQ201" s="106"/>
      <c r="VR201" s="106"/>
      <c r="VS201" s="106"/>
      <c r="VT201" s="106"/>
      <c r="VU201" s="106"/>
      <c r="VV201" s="106"/>
      <c r="VW201" s="106"/>
      <c r="VX201" s="106"/>
      <c r="VY201" s="106"/>
      <c r="VZ201" s="106"/>
      <c r="WA201" s="106"/>
      <c r="WB201" s="106"/>
      <c r="WC201" s="106"/>
      <c r="WD201" s="106"/>
      <c r="WE201" s="106"/>
      <c r="WF201" s="106"/>
      <c r="WG201" s="106"/>
      <c r="WH201" s="106"/>
      <c r="WI201" s="106"/>
      <c r="WJ201" s="106"/>
      <c r="WK201" s="106"/>
      <c r="WL201" s="106"/>
      <c r="WM201" s="106"/>
      <c r="WN201" s="106"/>
      <c r="WO201" s="106"/>
      <c r="WP201" s="106"/>
      <c r="WQ201" s="106"/>
      <c r="WR201" s="106"/>
      <c r="WS201" s="106"/>
      <c r="WT201" s="106"/>
      <c r="WU201" s="106"/>
      <c r="WV201" s="106"/>
      <c r="WW201" s="106"/>
      <c r="WX201" s="106"/>
      <c r="WY201" s="106"/>
      <c r="WZ201" s="106"/>
      <c r="XA201" s="106"/>
      <c r="XB201" s="106"/>
      <c r="XC201" s="106"/>
      <c r="XD201" s="106"/>
      <c r="XE201" s="106"/>
      <c r="XF201" s="106"/>
      <c r="XG201" s="106"/>
      <c r="XH201" s="106"/>
      <c r="XI201" s="106"/>
      <c r="XJ201" s="106"/>
      <c r="XK201" s="106"/>
      <c r="XL201" s="106"/>
      <c r="XM201" s="106"/>
      <c r="XN201" s="106"/>
      <c r="XO201" s="106"/>
      <c r="XP201" s="106"/>
      <c r="XQ201" s="106"/>
      <c r="XR201" s="106"/>
      <c r="XS201" s="106"/>
      <c r="XT201" s="106"/>
      <c r="XU201" s="106"/>
      <c r="XV201" s="106"/>
      <c r="XW201" s="106"/>
      <c r="XX201" s="106"/>
      <c r="XY201" s="106"/>
      <c r="XZ201" s="106"/>
      <c r="YA201" s="106"/>
      <c r="YB201" s="106"/>
      <c r="YC201" s="106"/>
      <c r="YD201" s="106"/>
      <c r="YE201" s="106"/>
      <c r="YF201" s="106"/>
      <c r="YG201" s="106"/>
      <c r="YH201" s="106"/>
      <c r="YI201" s="106"/>
      <c r="YJ201" s="106"/>
      <c r="YK201" s="106"/>
      <c r="YL201" s="106"/>
      <c r="YM201" s="106"/>
      <c r="YN201" s="106"/>
      <c r="YO201" s="106"/>
      <c r="YP201" s="106"/>
      <c r="YQ201" s="106"/>
      <c r="YR201" s="106"/>
      <c r="YS201" s="106"/>
      <c r="YT201" s="106"/>
      <c r="YU201" s="106"/>
      <c r="YV201" s="106"/>
      <c r="YW201" s="106"/>
      <c r="YX201" s="106"/>
      <c r="YY201" s="106"/>
      <c r="YZ201" s="106"/>
      <c r="ZA201" s="106"/>
      <c r="ZB201" s="106"/>
      <c r="ZC201" s="106"/>
      <c r="ZD201" s="106"/>
      <c r="ZE201" s="106"/>
      <c r="ZF201" s="106"/>
      <c r="ZG201" s="106"/>
      <c r="ZH201" s="106"/>
      <c r="ZI201" s="106"/>
      <c r="ZJ201" s="106"/>
      <c r="ZK201" s="106"/>
      <c r="ZL201" s="106"/>
      <c r="ZM201" s="106"/>
      <c r="ZN201" s="106"/>
      <c r="ZO201" s="106"/>
      <c r="ZP201" s="106"/>
      <c r="ZQ201" s="106"/>
      <c r="ZR201" s="106"/>
      <c r="ZS201" s="106"/>
      <c r="ZT201" s="106"/>
      <c r="ZU201" s="106"/>
      <c r="ZV201" s="106"/>
      <c r="ZW201" s="106"/>
      <c r="ZX201" s="106"/>
      <c r="ZY201" s="106"/>
      <c r="ZZ201" s="106"/>
      <c r="AAA201" s="106"/>
      <c r="AAB201" s="106"/>
      <c r="AAC201" s="106"/>
      <c r="AAD201" s="106"/>
      <c r="AAE201" s="106"/>
      <c r="AAF201" s="106"/>
      <c r="AAG201" s="106"/>
      <c r="AAH201" s="106"/>
      <c r="AAI201" s="106"/>
      <c r="AAJ201" s="106"/>
      <c r="AAK201" s="106"/>
      <c r="AAL201" s="106"/>
      <c r="AAM201" s="106"/>
      <c r="AAN201" s="106"/>
      <c r="AAO201" s="106"/>
      <c r="AAP201" s="106"/>
      <c r="AAQ201" s="106"/>
      <c r="AAR201" s="106"/>
      <c r="AAS201" s="106"/>
      <c r="AAT201" s="106"/>
      <c r="AAU201" s="106"/>
      <c r="AAV201" s="106"/>
      <c r="AAW201" s="106"/>
      <c r="AAX201" s="106"/>
      <c r="AAY201" s="106"/>
      <c r="AAZ201" s="106"/>
      <c r="ABA201" s="106"/>
      <c r="ABB201" s="106"/>
      <c r="ABC201" s="106"/>
      <c r="ABD201" s="106"/>
      <c r="ABE201" s="106"/>
      <c r="ABF201" s="106"/>
      <c r="ABG201" s="106"/>
      <c r="ABH201" s="106"/>
      <c r="ABI201" s="106"/>
      <c r="ABJ201" s="106"/>
      <c r="ABK201" s="106"/>
      <c r="ABL201" s="106"/>
      <c r="ABM201" s="106"/>
      <c r="ABN201" s="106"/>
      <c r="ABO201" s="106"/>
      <c r="ABP201" s="106"/>
      <c r="ABQ201" s="106"/>
      <c r="ABR201" s="106"/>
      <c r="ABS201" s="106"/>
      <c r="ABT201" s="106"/>
      <c r="ABU201" s="106"/>
      <c r="ABV201" s="106"/>
      <c r="ABW201" s="106"/>
      <c r="ABX201" s="106"/>
      <c r="ABY201" s="106"/>
      <c r="ABZ201" s="106"/>
      <c r="ACA201" s="106"/>
      <c r="ACB201" s="106"/>
      <c r="ACC201" s="106"/>
      <c r="ACD201" s="106"/>
      <c r="ACE201" s="106"/>
      <c r="ACF201" s="106"/>
      <c r="ACG201" s="106"/>
      <c r="ACH201" s="106"/>
      <c r="ACI201" s="106"/>
      <c r="ACJ201" s="106"/>
      <c r="ACK201" s="106"/>
      <c r="ACL201" s="106"/>
      <c r="ACM201" s="106"/>
      <c r="ACN201" s="106"/>
      <c r="ACO201" s="106"/>
      <c r="ACP201" s="106"/>
      <c r="ACQ201" s="106"/>
      <c r="ACR201" s="106"/>
      <c r="ACS201" s="106"/>
      <c r="ACT201" s="106"/>
      <c r="ACU201" s="106"/>
      <c r="ACV201" s="106"/>
      <c r="ACW201" s="106"/>
      <c r="ACX201" s="106"/>
      <c r="ACY201" s="106"/>
      <c r="ACZ201" s="106"/>
      <c r="ADA201" s="106"/>
    </row>
    <row r="202" spans="1:781" s="81" customFormat="1" ht="15.6" x14ac:dyDescent="0.3">
      <c r="A202" s="56">
        <v>1</v>
      </c>
      <c r="B202" s="41" t="s">
        <v>605</v>
      </c>
      <c r="C202" s="24" t="s">
        <v>80</v>
      </c>
      <c r="D202" s="25" t="s">
        <v>58</v>
      </c>
      <c r="E202" s="25" t="s">
        <v>249</v>
      </c>
      <c r="F202" s="25">
        <v>25</v>
      </c>
      <c r="G202" s="79">
        <v>27000000</v>
      </c>
      <c r="H202" s="25">
        <v>1</v>
      </c>
      <c r="I202" s="25" t="s">
        <v>47</v>
      </c>
      <c r="J202" s="25" t="s">
        <v>82</v>
      </c>
      <c r="K202" s="95">
        <v>211</v>
      </c>
      <c r="L202" s="28">
        <v>1981</v>
      </c>
      <c r="M202" s="29">
        <v>29606</v>
      </c>
      <c r="N202" s="30">
        <v>3500000</v>
      </c>
      <c r="O202" s="31">
        <v>1.3</v>
      </c>
      <c r="P202" s="31"/>
      <c r="Q202" s="32" t="s">
        <v>363</v>
      </c>
      <c r="R202" s="33"/>
      <c r="S202" s="34"/>
      <c r="T202" s="35" t="str">
        <f t="shared" si="21"/>
        <v>Fe</v>
      </c>
      <c r="U202" s="34"/>
      <c r="V202" s="34"/>
      <c r="W202" s="34"/>
      <c r="X202" s="34"/>
      <c r="Y202" s="34"/>
      <c r="Z202" s="34"/>
      <c r="AA202" s="34"/>
      <c r="AB202" s="1"/>
      <c r="AC202" s="36">
        <f t="shared" si="20"/>
        <v>1.8453560034439616</v>
      </c>
      <c r="AD202" s="36">
        <f t="shared" si="22"/>
        <v>3.3333333333333333E-2</v>
      </c>
      <c r="AE202" s="36">
        <f t="shared" si="23"/>
        <v>0</v>
      </c>
      <c r="AF202" s="36">
        <f t="shared" si="24"/>
        <v>1.878689336777295</v>
      </c>
      <c r="AG202" s="37"/>
      <c r="AH202" s="37">
        <f>IF(A202=1,AF202,0)</f>
        <v>1.878689336777295</v>
      </c>
      <c r="AI202" s="37">
        <f>IF(A202=2,AF202,0)</f>
        <v>0</v>
      </c>
      <c r="AJ202" s="37">
        <f>IF(A202=3,AF202,0)</f>
        <v>0</v>
      </c>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c r="JL202" s="1"/>
      <c r="JM202" s="1"/>
      <c r="JN202" s="1"/>
      <c r="JO202" s="1"/>
      <c r="JP202" s="1"/>
      <c r="JQ202" s="1"/>
      <c r="JR202" s="1"/>
      <c r="JS202" s="1"/>
      <c r="JT202" s="1"/>
      <c r="JU202" s="1"/>
      <c r="JV202" s="1"/>
      <c r="JW202" s="1"/>
      <c r="JX202" s="1"/>
      <c r="JY202" s="1"/>
      <c r="JZ202" s="1"/>
      <c r="KA202" s="1"/>
      <c r="KB202" s="1"/>
      <c r="KC202" s="1"/>
      <c r="KD202" s="1"/>
      <c r="KE202" s="1"/>
      <c r="KF202" s="1"/>
      <c r="KG202" s="1"/>
      <c r="KH202" s="1"/>
      <c r="KI202" s="1"/>
      <c r="KJ202" s="1"/>
      <c r="KK202" s="1"/>
      <c r="KL202" s="1"/>
      <c r="KM202" s="1"/>
      <c r="KN202" s="1"/>
      <c r="KO202" s="1"/>
      <c r="KP202" s="1"/>
      <c r="KQ202" s="1"/>
      <c r="KR202" s="1"/>
      <c r="KS202" s="1"/>
      <c r="KT202" s="1"/>
      <c r="KU202" s="1"/>
      <c r="KV202" s="1"/>
      <c r="KW202" s="1"/>
      <c r="KX202" s="1"/>
      <c r="KY202" s="1"/>
      <c r="KZ202" s="1"/>
      <c r="LA202" s="1"/>
      <c r="LB202" s="1"/>
      <c r="LC202" s="1"/>
      <c r="LD202" s="1"/>
      <c r="LE202" s="1"/>
      <c r="LF202" s="1"/>
      <c r="LG202" s="1"/>
      <c r="LH202" s="1"/>
      <c r="LI202" s="1"/>
      <c r="LJ202" s="1"/>
      <c r="LK202" s="1"/>
      <c r="LL202" s="1"/>
      <c r="LM202" s="1"/>
      <c r="LN202" s="1"/>
      <c r="LO202" s="1"/>
      <c r="LP202" s="1"/>
      <c r="LQ202" s="1"/>
      <c r="LR202" s="1"/>
      <c r="LS202" s="1"/>
      <c r="LT202" s="1"/>
      <c r="LU202" s="1"/>
      <c r="LV202" s="1"/>
      <c r="LW202" s="1"/>
      <c r="LX202" s="1"/>
      <c r="LY202" s="1"/>
      <c r="LZ202" s="1"/>
      <c r="MA202" s="1"/>
      <c r="MB202" s="1"/>
      <c r="MC202" s="1"/>
      <c r="MD202" s="1"/>
      <c r="ME202" s="1"/>
      <c r="MF202" s="1"/>
      <c r="MG202" s="1"/>
      <c r="MH202" s="1"/>
      <c r="MI202" s="1"/>
      <c r="MJ202" s="1"/>
      <c r="MK202" s="1"/>
      <c r="ML202" s="1"/>
      <c r="MM202" s="1"/>
      <c r="MN202" s="1"/>
      <c r="MO202" s="1"/>
      <c r="MP202" s="1"/>
      <c r="MQ202" s="1"/>
      <c r="MR202" s="1"/>
      <c r="MS202" s="1"/>
      <c r="MT202" s="1"/>
      <c r="MU202" s="1"/>
      <c r="MV202" s="1"/>
      <c r="MW202" s="1"/>
      <c r="MX202" s="1"/>
      <c r="MY202" s="1"/>
      <c r="MZ202" s="1"/>
      <c r="NA202" s="1"/>
      <c r="NB202" s="1"/>
      <c r="NC202" s="1"/>
      <c r="ND202" s="1"/>
      <c r="NE202" s="1"/>
      <c r="NF202" s="1"/>
      <c r="NG202" s="1"/>
      <c r="NH202" s="1"/>
      <c r="NI202" s="1"/>
      <c r="NJ202" s="1"/>
      <c r="NK202" s="1"/>
      <c r="NL202" s="1"/>
      <c r="NM202" s="1"/>
      <c r="NN202" s="1"/>
      <c r="NO202" s="1"/>
      <c r="NP202" s="1"/>
      <c r="NQ202" s="1"/>
      <c r="NR202" s="1"/>
      <c r="NS202" s="1"/>
      <c r="NT202" s="1"/>
      <c r="NU202" s="1"/>
      <c r="NV202" s="1"/>
      <c r="NW202" s="1"/>
      <c r="NX202" s="1"/>
      <c r="NY202" s="1"/>
      <c r="NZ202" s="1"/>
      <c r="OA202" s="1"/>
      <c r="OB202" s="1"/>
      <c r="OC202" s="1"/>
      <c r="OD202" s="1"/>
      <c r="OE202" s="1"/>
      <c r="OF202" s="1"/>
      <c r="OG202" s="1"/>
      <c r="OH202" s="1"/>
      <c r="OI202" s="1"/>
      <c r="OJ202" s="1"/>
      <c r="OK202" s="1"/>
      <c r="OL202" s="1"/>
      <c r="OM202" s="1"/>
      <c r="ON202" s="1"/>
      <c r="OO202" s="1"/>
      <c r="OP202" s="1"/>
      <c r="OQ202" s="1"/>
      <c r="OR202" s="1"/>
      <c r="OS202" s="1"/>
      <c r="OT202" s="1"/>
      <c r="OU202" s="1"/>
      <c r="OV202" s="1"/>
      <c r="OW202" s="1"/>
      <c r="OX202" s="1"/>
      <c r="OY202" s="1"/>
      <c r="OZ202" s="1"/>
      <c r="PA202" s="1"/>
      <c r="PB202" s="1"/>
      <c r="PC202" s="1"/>
      <c r="PD202" s="1"/>
      <c r="PE202" s="1"/>
      <c r="PF202" s="1"/>
      <c r="PG202" s="1"/>
      <c r="PH202" s="1"/>
      <c r="PI202" s="1"/>
      <c r="PJ202" s="1"/>
      <c r="PK202" s="1"/>
      <c r="PL202" s="1"/>
      <c r="PM202" s="1"/>
      <c r="PN202" s="1"/>
      <c r="PO202" s="1"/>
      <c r="PP202" s="1"/>
      <c r="PQ202" s="1"/>
      <c r="PR202" s="1"/>
      <c r="PS202" s="1"/>
      <c r="PT202" s="1"/>
      <c r="PU202" s="1"/>
      <c r="PV202" s="1"/>
      <c r="PW202" s="1"/>
      <c r="PX202" s="1"/>
      <c r="PY202" s="1"/>
      <c r="PZ202" s="1"/>
      <c r="QA202" s="1"/>
      <c r="QB202" s="1"/>
      <c r="QC202" s="1"/>
      <c r="QD202" s="1"/>
      <c r="QE202" s="1"/>
      <c r="QF202" s="1"/>
      <c r="QG202" s="1"/>
      <c r="QH202" s="1"/>
      <c r="QI202" s="1"/>
      <c r="QJ202" s="1"/>
      <c r="QK202" s="1"/>
      <c r="QL202" s="1"/>
      <c r="QM202" s="1"/>
      <c r="QN202" s="1"/>
      <c r="QO202" s="1"/>
      <c r="QP202" s="1"/>
      <c r="QQ202" s="1"/>
      <c r="QR202" s="1"/>
      <c r="QS202" s="1"/>
      <c r="QT202" s="1"/>
      <c r="QU202" s="1"/>
      <c r="QV202" s="1"/>
      <c r="QW202" s="1"/>
      <c r="QX202" s="1"/>
      <c r="QY202" s="1"/>
      <c r="QZ202" s="1"/>
      <c r="RA202" s="1"/>
      <c r="RB202" s="1"/>
      <c r="RC202" s="1"/>
      <c r="RD202" s="1"/>
      <c r="RE202" s="1"/>
      <c r="RF202" s="1"/>
      <c r="RG202" s="1"/>
      <c r="RH202" s="1"/>
      <c r="RI202" s="1"/>
      <c r="RJ202" s="1"/>
      <c r="RK202" s="1"/>
      <c r="RL202" s="1"/>
      <c r="RM202" s="1"/>
      <c r="RN202" s="1"/>
      <c r="RO202" s="1"/>
      <c r="RP202" s="1"/>
      <c r="RQ202" s="1"/>
      <c r="RR202" s="1"/>
      <c r="RS202" s="1"/>
      <c r="RT202" s="1"/>
      <c r="RU202" s="1"/>
      <c r="RV202" s="1"/>
      <c r="RW202" s="1"/>
      <c r="RX202" s="1"/>
      <c r="RY202" s="1"/>
      <c r="RZ202" s="1"/>
      <c r="SA202" s="1"/>
      <c r="SB202" s="1"/>
      <c r="SC202" s="1"/>
      <c r="SD202" s="1"/>
      <c r="SE202" s="1"/>
      <c r="SF202" s="1"/>
      <c r="SG202" s="1"/>
      <c r="SH202" s="1"/>
      <c r="SI202" s="1"/>
      <c r="SJ202" s="1"/>
      <c r="SK202" s="1"/>
      <c r="SL202" s="1"/>
      <c r="SM202" s="1"/>
      <c r="SN202" s="1"/>
      <c r="SO202" s="1"/>
      <c r="SP202" s="1"/>
      <c r="SQ202" s="1"/>
      <c r="SR202" s="1"/>
      <c r="SS202" s="1"/>
      <c r="ST202" s="1"/>
      <c r="SU202" s="1"/>
      <c r="SV202" s="1"/>
      <c r="SW202" s="1"/>
      <c r="SX202" s="1"/>
      <c r="SY202" s="1"/>
      <c r="SZ202" s="1"/>
      <c r="TA202" s="1"/>
      <c r="TB202" s="1"/>
      <c r="TC202" s="1"/>
      <c r="TD202" s="1"/>
      <c r="TE202" s="1"/>
      <c r="TF202" s="1"/>
      <c r="TG202" s="1"/>
      <c r="TH202" s="1"/>
      <c r="TI202" s="1"/>
      <c r="TJ202" s="1"/>
      <c r="TK202" s="1"/>
      <c r="TL202" s="1"/>
      <c r="TM202" s="1"/>
      <c r="TN202" s="1"/>
      <c r="TO202" s="1"/>
      <c r="TP202" s="1"/>
      <c r="TQ202" s="1"/>
      <c r="TR202" s="1"/>
      <c r="TS202" s="1"/>
      <c r="TT202" s="1"/>
      <c r="TU202" s="1"/>
      <c r="TV202" s="1"/>
      <c r="TW202" s="1"/>
      <c r="TX202" s="1"/>
      <c r="TY202" s="1"/>
      <c r="TZ202" s="1"/>
      <c r="UA202" s="1"/>
      <c r="UB202" s="1"/>
      <c r="UC202" s="1"/>
      <c r="UD202" s="1"/>
      <c r="UE202" s="1"/>
      <c r="UF202" s="1"/>
      <c r="UG202" s="1"/>
      <c r="UH202" s="1"/>
      <c r="UI202" s="1"/>
      <c r="UJ202" s="1"/>
      <c r="UK202" s="1"/>
      <c r="UL202" s="1"/>
      <c r="UM202" s="1"/>
      <c r="UN202" s="1"/>
      <c r="UO202" s="1"/>
      <c r="UP202" s="1"/>
      <c r="UQ202" s="1"/>
      <c r="UR202" s="1"/>
      <c r="US202" s="1"/>
      <c r="UT202" s="1"/>
      <c r="UU202" s="1"/>
      <c r="UV202" s="1"/>
      <c r="UW202" s="1"/>
      <c r="UX202" s="1"/>
      <c r="UY202" s="1"/>
      <c r="UZ202" s="1"/>
      <c r="VA202" s="1"/>
      <c r="VB202" s="1"/>
      <c r="VC202" s="1"/>
      <c r="VD202" s="1"/>
      <c r="VE202" s="1"/>
      <c r="VF202" s="1"/>
      <c r="VG202" s="1"/>
      <c r="VH202" s="1"/>
      <c r="VI202" s="1"/>
      <c r="VJ202" s="1"/>
      <c r="VK202" s="1"/>
      <c r="VL202" s="1"/>
      <c r="VM202" s="1"/>
      <c r="VN202" s="1"/>
      <c r="VO202" s="1"/>
      <c r="VP202" s="1"/>
      <c r="VQ202" s="1"/>
      <c r="VR202" s="1"/>
      <c r="VS202" s="1"/>
      <c r="VT202" s="1"/>
      <c r="VU202" s="1"/>
      <c r="VV202" s="1"/>
      <c r="VW202" s="1"/>
      <c r="VX202" s="1"/>
      <c r="VY202" s="1"/>
      <c r="VZ202" s="1"/>
      <c r="WA202" s="1"/>
      <c r="WB202" s="1"/>
      <c r="WC202" s="1"/>
      <c r="WD202" s="1"/>
      <c r="WE202" s="1"/>
      <c r="WF202" s="1"/>
      <c r="WG202" s="1"/>
      <c r="WH202" s="1"/>
      <c r="WI202" s="1"/>
      <c r="WJ202" s="1"/>
      <c r="WK202" s="1"/>
      <c r="WL202" s="1"/>
      <c r="WM202" s="1"/>
      <c r="WN202" s="1"/>
      <c r="WO202" s="1"/>
      <c r="WP202" s="1"/>
      <c r="WQ202" s="1"/>
      <c r="WR202" s="1"/>
      <c r="WS202" s="1"/>
      <c r="WT202" s="1"/>
      <c r="WU202" s="1"/>
      <c r="WV202" s="1"/>
      <c r="WW202" s="1"/>
      <c r="WX202" s="1"/>
      <c r="WY202" s="1"/>
      <c r="WZ202" s="1"/>
      <c r="XA202" s="1"/>
      <c r="XB202" s="1"/>
      <c r="XC202" s="1"/>
      <c r="XD202" s="1"/>
      <c r="XE202" s="1"/>
      <c r="XF202" s="1"/>
      <c r="XG202" s="1"/>
      <c r="XH202" s="1"/>
      <c r="XI202" s="1"/>
      <c r="XJ202" s="1"/>
      <c r="XK202" s="1"/>
      <c r="XL202" s="1"/>
      <c r="XM202" s="1"/>
      <c r="XN202" s="1"/>
      <c r="XO202" s="1"/>
      <c r="XP202" s="1"/>
      <c r="XQ202" s="1"/>
      <c r="XR202" s="1"/>
      <c r="XS202" s="1"/>
      <c r="XT202" s="1"/>
      <c r="XU202" s="1"/>
      <c r="XV202" s="1"/>
      <c r="XW202" s="1"/>
      <c r="XX202" s="1"/>
      <c r="XY202" s="1"/>
      <c r="XZ202" s="1"/>
      <c r="YA202" s="1"/>
      <c r="YB202" s="1"/>
      <c r="YC202" s="1"/>
      <c r="YD202" s="1"/>
      <c r="YE202" s="1"/>
      <c r="YF202" s="1"/>
      <c r="YG202" s="1"/>
      <c r="YH202" s="1"/>
      <c r="YI202" s="1"/>
      <c r="YJ202" s="1"/>
      <c r="YK202" s="1"/>
      <c r="YL202" s="1"/>
      <c r="YM202" s="1"/>
      <c r="YN202" s="1"/>
      <c r="YO202" s="1"/>
      <c r="YP202" s="1"/>
      <c r="YQ202" s="1"/>
      <c r="YR202" s="1"/>
      <c r="YS202" s="1"/>
      <c r="YT202" s="1"/>
      <c r="YU202" s="1"/>
      <c r="YV202" s="1"/>
      <c r="YW202" s="1"/>
      <c r="YX202" s="1"/>
      <c r="YY202" s="1"/>
      <c r="YZ202" s="1"/>
      <c r="ZA202" s="1"/>
      <c r="ZB202" s="1"/>
      <c r="ZC202" s="1"/>
      <c r="ZD202" s="1"/>
      <c r="ZE202" s="1"/>
      <c r="ZF202" s="1"/>
      <c r="ZG202" s="1"/>
      <c r="ZH202" s="1"/>
      <c r="ZI202" s="1"/>
      <c r="ZJ202" s="1"/>
      <c r="ZK202" s="1"/>
      <c r="ZL202" s="1"/>
      <c r="ZM202" s="1"/>
      <c r="ZN202" s="1"/>
      <c r="ZO202" s="1"/>
      <c r="ZP202" s="1"/>
      <c r="ZQ202" s="1"/>
      <c r="ZR202" s="1"/>
      <c r="ZS202" s="1"/>
      <c r="ZT202" s="1"/>
      <c r="ZU202" s="1"/>
      <c r="ZV202" s="1"/>
      <c r="ZW202" s="1"/>
      <c r="ZX202" s="1"/>
      <c r="ZY202" s="1"/>
      <c r="ZZ202" s="1"/>
      <c r="AAA202" s="1"/>
      <c r="AAB202" s="1"/>
      <c r="AAC202" s="1"/>
      <c r="AAD202" s="1"/>
      <c r="AAE202" s="1"/>
      <c r="AAF202" s="1"/>
      <c r="AAG202" s="1"/>
      <c r="AAH202" s="1"/>
      <c r="AAI202" s="1"/>
      <c r="AAJ202" s="1"/>
      <c r="AAK202" s="1"/>
      <c r="AAL202" s="1"/>
      <c r="AAM202" s="1"/>
      <c r="AAN202" s="1"/>
      <c r="AAO202" s="1"/>
      <c r="AAP202" s="1"/>
      <c r="AAQ202" s="1"/>
      <c r="AAR202" s="1"/>
      <c r="AAS202" s="1"/>
      <c r="AAT202" s="1"/>
      <c r="AAU202" s="1"/>
      <c r="AAV202" s="1"/>
      <c r="AAW202" s="1"/>
      <c r="AAX202" s="1"/>
      <c r="AAY202" s="1"/>
      <c r="AAZ202" s="1"/>
      <c r="ABA202" s="1"/>
      <c r="ABB202" s="1"/>
      <c r="ABC202" s="1"/>
      <c r="ABD202" s="1"/>
      <c r="ABE202" s="1"/>
      <c r="ABF202" s="1"/>
      <c r="ABG202" s="1"/>
      <c r="ABH202" s="1"/>
      <c r="ABI202" s="1"/>
      <c r="ABJ202" s="1"/>
      <c r="ABK202" s="1"/>
      <c r="ABL202" s="1"/>
      <c r="ABM202" s="1"/>
      <c r="ABN202" s="1"/>
      <c r="ABO202" s="1"/>
      <c r="ABP202" s="1"/>
      <c r="ABQ202" s="1"/>
      <c r="ABR202" s="1"/>
      <c r="ABS202" s="1"/>
      <c r="ABT202" s="1"/>
      <c r="ABU202" s="1"/>
      <c r="ABV202" s="1"/>
      <c r="ABW202" s="1"/>
      <c r="ABX202" s="1"/>
      <c r="ABY202" s="1"/>
      <c r="ABZ202" s="1"/>
      <c r="ACA202" s="1"/>
      <c r="ACB202" s="1"/>
      <c r="ACC202" s="1"/>
      <c r="ACD202" s="1"/>
      <c r="ACE202" s="1"/>
      <c r="ACF202" s="1"/>
      <c r="ACG202" s="1"/>
      <c r="ACH202" s="1"/>
      <c r="ACI202" s="1"/>
      <c r="ACJ202" s="1"/>
      <c r="ACK202" s="1"/>
      <c r="ACL202" s="1"/>
      <c r="ACM202" s="1"/>
      <c r="ACN202" s="1"/>
      <c r="ACO202" s="1"/>
      <c r="ACP202" s="1"/>
      <c r="ACQ202" s="1"/>
      <c r="ACR202" s="1"/>
      <c r="ACS202" s="1"/>
      <c r="ACT202" s="1"/>
      <c r="ACU202" s="1"/>
      <c r="ACV202" s="1"/>
      <c r="ACW202" s="1"/>
      <c r="ACX202" s="1"/>
      <c r="ACY202" s="1"/>
      <c r="ACZ202" s="1"/>
      <c r="ADA202" s="1"/>
    </row>
    <row r="203" spans="1:781" s="81" customFormat="1" ht="15.6" x14ac:dyDescent="0.3">
      <c r="A203" s="38">
        <v>3</v>
      </c>
      <c r="B203" s="41" t="s">
        <v>606</v>
      </c>
      <c r="C203" s="24" t="s">
        <v>127</v>
      </c>
      <c r="D203" s="25" t="s">
        <v>272</v>
      </c>
      <c r="E203" s="25" t="s">
        <v>202</v>
      </c>
      <c r="F203" s="25"/>
      <c r="G203" s="79">
        <v>24700000</v>
      </c>
      <c r="H203" s="25">
        <v>2</v>
      </c>
      <c r="I203" s="25" t="s">
        <v>47</v>
      </c>
      <c r="J203" s="25" t="s">
        <v>82</v>
      </c>
      <c r="K203" s="95">
        <v>123</v>
      </c>
      <c r="L203" s="28">
        <v>1981</v>
      </c>
      <c r="M203" s="92">
        <v>1981</v>
      </c>
      <c r="N203" s="30"/>
      <c r="O203" s="31"/>
      <c r="P203" s="31"/>
      <c r="Q203" s="32" t="s">
        <v>429</v>
      </c>
      <c r="R203" s="33"/>
      <c r="S203" s="104" t="s">
        <v>270</v>
      </c>
      <c r="T203" s="35" t="str">
        <f t="shared" si="21"/>
        <v>P</v>
      </c>
      <c r="U203" s="104"/>
      <c r="V203" s="104"/>
      <c r="W203" s="104"/>
      <c r="X203" s="104"/>
      <c r="Y203" s="104"/>
      <c r="Z203" s="104"/>
      <c r="AA203" s="104"/>
      <c r="AB203" s="105"/>
      <c r="AC203" s="36">
        <f t="shared" si="20"/>
        <v>0</v>
      </c>
      <c r="AD203" s="36">
        <f t="shared" si="22"/>
        <v>0</v>
      </c>
      <c r="AE203" s="36">
        <f t="shared" si="23"/>
        <v>0</v>
      </c>
      <c r="AF203" s="36">
        <f t="shared" si="24"/>
        <v>0</v>
      </c>
      <c r="AG203" s="37"/>
      <c r="AH203" s="37">
        <f>IF(A203=1,AF203,0)</f>
        <v>0</v>
      </c>
      <c r="AI203" s="37">
        <f>IF(A203=2,AF203,0)</f>
        <v>0</v>
      </c>
      <c r="AJ203" s="37">
        <f>IF(A203=3,AF203,0)</f>
        <v>0</v>
      </c>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c r="BY203" s="106"/>
      <c r="BZ203" s="106"/>
      <c r="CA203" s="106"/>
      <c r="CB203" s="106"/>
      <c r="CC203" s="106"/>
      <c r="CD203" s="106"/>
      <c r="CE203" s="106"/>
      <c r="CF203" s="106"/>
      <c r="CG203" s="106"/>
      <c r="CH203" s="106"/>
      <c r="CI203" s="106"/>
      <c r="CJ203" s="106"/>
      <c r="CK203" s="106"/>
      <c r="CL203" s="106"/>
      <c r="CM203" s="106"/>
      <c r="CN203" s="106"/>
      <c r="CO203" s="106"/>
      <c r="CP203" s="106"/>
      <c r="CQ203" s="106"/>
      <c r="CR203" s="106"/>
      <c r="CS203" s="106"/>
      <c r="CT203" s="106"/>
      <c r="CU203" s="106"/>
      <c r="CV203" s="106"/>
      <c r="CW203" s="106"/>
      <c r="CX203" s="106"/>
      <c r="CY203" s="106"/>
      <c r="CZ203" s="106"/>
      <c r="DA203" s="106"/>
      <c r="DB203" s="106"/>
      <c r="DC203" s="106"/>
      <c r="DD203" s="106"/>
      <c r="DE203" s="106"/>
      <c r="DF203" s="106"/>
      <c r="DG203" s="106"/>
      <c r="DH203" s="106"/>
      <c r="DI203" s="106"/>
      <c r="DJ203" s="106"/>
      <c r="DK203" s="106"/>
      <c r="DL203" s="106"/>
      <c r="DM203" s="106"/>
      <c r="DN203" s="106"/>
      <c r="DO203" s="106"/>
      <c r="DP203" s="106"/>
      <c r="DQ203" s="106"/>
      <c r="DR203" s="106"/>
      <c r="DS203" s="106"/>
      <c r="DT203" s="106"/>
      <c r="DU203" s="106"/>
      <c r="DV203" s="106"/>
      <c r="DW203" s="106"/>
      <c r="DX203" s="106"/>
      <c r="DY203" s="106"/>
      <c r="DZ203" s="106"/>
      <c r="EA203" s="106"/>
      <c r="EB203" s="106"/>
      <c r="EC203" s="106"/>
      <c r="ED203" s="106"/>
      <c r="EE203" s="106"/>
      <c r="EF203" s="106"/>
      <c r="EG203" s="106"/>
      <c r="EH203" s="106"/>
      <c r="EI203" s="106"/>
      <c r="EJ203" s="106"/>
      <c r="EK203" s="106"/>
      <c r="EL203" s="106"/>
      <c r="EM203" s="106"/>
      <c r="EN203" s="106"/>
      <c r="EO203" s="106"/>
      <c r="EP203" s="106"/>
      <c r="EQ203" s="106"/>
      <c r="ER203" s="106"/>
      <c r="ES203" s="106"/>
      <c r="ET203" s="106"/>
      <c r="EU203" s="106"/>
      <c r="EV203" s="106"/>
      <c r="EW203" s="106"/>
      <c r="EX203" s="106"/>
      <c r="EY203" s="106"/>
      <c r="EZ203" s="106"/>
      <c r="FA203" s="106"/>
      <c r="FB203" s="106"/>
      <c r="FC203" s="106"/>
      <c r="FD203" s="106"/>
      <c r="FE203" s="106"/>
      <c r="FF203" s="106"/>
      <c r="FG203" s="106"/>
      <c r="FH203" s="106"/>
      <c r="FI203" s="106"/>
      <c r="FJ203" s="106"/>
      <c r="FK203" s="106"/>
      <c r="FL203" s="106"/>
      <c r="FM203" s="106"/>
      <c r="FN203" s="106"/>
      <c r="FO203" s="106"/>
      <c r="FP203" s="106"/>
      <c r="FQ203" s="106"/>
      <c r="FR203" s="106"/>
      <c r="FS203" s="106"/>
      <c r="FT203" s="106"/>
      <c r="FU203" s="106"/>
      <c r="FV203" s="106"/>
      <c r="FW203" s="106"/>
      <c r="FX203" s="106"/>
      <c r="FY203" s="106"/>
      <c r="FZ203" s="106"/>
      <c r="GA203" s="106"/>
      <c r="GB203" s="106"/>
      <c r="GC203" s="106"/>
      <c r="GD203" s="106"/>
      <c r="GE203" s="106"/>
      <c r="GF203" s="106"/>
      <c r="GG203" s="106"/>
      <c r="GH203" s="106"/>
      <c r="GI203" s="106"/>
      <c r="GJ203" s="106"/>
      <c r="GK203" s="106"/>
      <c r="GL203" s="106"/>
      <c r="GM203" s="106"/>
      <c r="GN203" s="106"/>
      <c r="GO203" s="106"/>
      <c r="GP203" s="106"/>
      <c r="GQ203" s="106"/>
      <c r="GR203" s="106"/>
      <c r="GS203" s="106"/>
      <c r="GT203" s="106"/>
      <c r="GU203" s="106"/>
      <c r="GV203" s="106"/>
      <c r="GW203" s="106"/>
      <c r="GX203" s="106"/>
      <c r="GY203" s="106"/>
      <c r="GZ203" s="106"/>
      <c r="HA203" s="106"/>
      <c r="HB203" s="106"/>
      <c r="HC203" s="106"/>
      <c r="HD203" s="106"/>
      <c r="HE203" s="106"/>
      <c r="HF203" s="106"/>
      <c r="HG203" s="106"/>
      <c r="HH203" s="106"/>
      <c r="HI203" s="106"/>
      <c r="HJ203" s="106"/>
      <c r="HK203" s="106"/>
      <c r="HL203" s="106"/>
      <c r="HM203" s="106"/>
      <c r="HN203" s="106"/>
      <c r="HO203" s="106"/>
      <c r="HP203" s="106"/>
      <c r="HQ203" s="106"/>
      <c r="HR203" s="106"/>
      <c r="HS203" s="106"/>
      <c r="HT203" s="106"/>
      <c r="HU203" s="106"/>
      <c r="HV203" s="106"/>
      <c r="HW203" s="106"/>
      <c r="HX203" s="106"/>
      <c r="HY203" s="106"/>
      <c r="HZ203" s="106"/>
      <c r="IA203" s="106"/>
      <c r="IB203" s="106"/>
      <c r="IC203" s="106"/>
      <c r="ID203" s="106"/>
      <c r="IE203" s="106"/>
      <c r="IF203" s="106"/>
      <c r="IG203" s="106"/>
      <c r="IH203" s="106"/>
      <c r="II203" s="106"/>
      <c r="IJ203" s="106"/>
      <c r="IK203" s="106"/>
      <c r="IL203" s="106"/>
      <c r="IM203" s="106"/>
      <c r="IN203" s="106"/>
      <c r="IO203" s="106"/>
      <c r="IP203" s="106"/>
      <c r="IQ203" s="106"/>
      <c r="IR203" s="106"/>
      <c r="IS203" s="106"/>
      <c r="IT203" s="106"/>
      <c r="IU203" s="106"/>
      <c r="IV203" s="106"/>
      <c r="IW203" s="106"/>
      <c r="IX203" s="106"/>
      <c r="IY203" s="106"/>
      <c r="IZ203" s="106"/>
      <c r="JA203" s="106"/>
      <c r="JB203" s="106"/>
      <c r="JC203" s="106"/>
      <c r="JD203" s="106"/>
      <c r="JE203" s="106"/>
      <c r="JF203" s="106"/>
      <c r="JG203" s="106"/>
      <c r="JH203" s="106"/>
      <c r="JI203" s="106"/>
      <c r="JJ203" s="106"/>
      <c r="JK203" s="106"/>
      <c r="JL203" s="106"/>
      <c r="JM203" s="106"/>
      <c r="JN203" s="106"/>
      <c r="JO203" s="106"/>
      <c r="JP203" s="106"/>
      <c r="JQ203" s="106"/>
      <c r="JR203" s="106"/>
      <c r="JS203" s="106"/>
      <c r="JT203" s="106"/>
      <c r="JU203" s="106"/>
      <c r="JV203" s="106"/>
      <c r="JW203" s="106"/>
      <c r="JX203" s="106"/>
      <c r="JY203" s="106"/>
      <c r="JZ203" s="106"/>
      <c r="KA203" s="106"/>
      <c r="KB203" s="106"/>
      <c r="KC203" s="106"/>
      <c r="KD203" s="106"/>
      <c r="KE203" s="106"/>
      <c r="KF203" s="106"/>
      <c r="KG203" s="106"/>
      <c r="KH203" s="106"/>
      <c r="KI203" s="106"/>
      <c r="KJ203" s="106"/>
      <c r="KK203" s="106"/>
      <c r="KL203" s="106"/>
      <c r="KM203" s="106"/>
      <c r="KN203" s="106"/>
      <c r="KO203" s="106"/>
      <c r="KP203" s="106"/>
      <c r="KQ203" s="106"/>
      <c r="KR203" s="106"/>
      <c r="KS203" s="106"/>
      <c r="KT203" s="106"/>
      <c r="KU203" s="106"/>
      <c r="KV203" s="106"/>
      <c r="KW203" s="106"/>
      <c r="KX203" s="106"/>
      <c r="KY203" s="106"/>
      <c r="KZ203" s="106"/>
      <c r="LA203" s="106"/>
      <c r="LB203" s="106"/>
      <c r="LC203" s="106"/>
      <c r="LD203" s="106"/>
      <c r="LE203" s="106"/>
      <c r="LF203" s="106"/>
      <c r="LG203" s="106"/>
      <c r="LH203" s="106"/>
      <c r="LI203" s="106"/>
      <c r="LJ203" s="106"/>
      <c r="LK203" s="106"/>
      <c r="LL203" s="106"/>
      <c r="LM203" s="106"/>
      <c r="LN203" s="106"/>
      <c r="LO203" s="106"/>
      <c r="LP203" s="106"/>
      <c r="LQ203" s="106"/>
      <c r="LR203" s="106"/>
      <c r="LS203" s="106"/>
      <c r="LT203" s="106"/>
      <c r="LU203" s="106"/>
      <c r="LV203" s="106"/>
      <c r="LW203" s="106"/>
      <c r="LX203" s="106"/>
      <c r="LY203" s="106"/>
      <c r="LZ203" s="106"/>
      <c r="MA203" s="106"/>
      <c r="MB203" s="106"/>
      <c r="MC203" s="106"/>
      <c r="MD203" s="106"/>
      <c r="ME203" s="106"/>
      <c r="MF203" s="106"/>
      <c r="MG203" s="106"/>
      <c r="MH203" s="106"/>
      <c r="MI203" s="106"/>
      <c r="MJ203" s="106"/>
      <c r="MK203" s="106"/>
      <c r="ML203" s="106"/>
      <c r="MM203" s="106"/>
      <c r="MN203" s="106"/>
      <c r="MO203" s="106"/>
      <c r="MP203" s="106"/>
      <c r="MQ203" s="106"/>
      <c r="MR203" s="106"/>
      <c r="MS203" s="106"/>
      <c r="MT203" s="106"/>
      <c r="MU203" s="106"/>
      <c r="MV203" s="106"/>
      <c r="MW203" s="106"/>
      <c r="MX203" s="106"/>
      <c r="MY203" s="106"/>
      <c r="MZ203" s="106"/>
      <c r="NA203" s="106"/>
      <c r="NB203" s="106"/>
      <c r="NC203" s="106"/>
      <c r="ND203" s="106"/>
      <c r="NE203" s="106"/>
      <c r="NF203" s="106"/>
      <c r="NG203" s="106"/>
      <c r="NH203" s="106"/>
      <c r="NI203" s="106"/>
      <c r="NJ203" s="106"/>
      <c r="NK203" s="106"/>
      <c r="NL203" s="106"/>
      <c r="NM203" s="106"/>
      <c r="NN203" s="106"/>
      <c r="NO203" s="106"/>
      <c r="NP203" s="106"/>
      <c r="NQ203" s="106"/>
      <c r="NR203" s="106"/>
      <c r="NS203" s="106"/>
      <c r="NT203" s="106"/>
      <c r="NU203" s="106"/>
      <c r="NV203" s="106"/>
      <c r="NW203" s="106"/>
      <c r="NX203" s="106"/>
      <c r="NY203" s="106"/>
      <c r="NZ203" s="106"/>
      <c r="OA203" s="106"/>
      <c r="OB203" s="106"/>
      <c r="OC203" s="106"/>
      <c r="OD203" s="106"/>
      <c r="OE203" s="106"/>
      <c r="OF203" s="106"/>
      <c r="OG203" s="106"/>
      <c r="OH203" s="106"/>
      <c r="OI203" s="106"/>
      <c r="OJ203" s="106"/>
      <c r="OK203" s="106"/>
      <c r="OL203" s="106"/>
      <c r="OM203" s="106"/>
      <c r="ON203" s="106"/>
      <c r="OO203" s="106"/>
      <c r="OP203" s="106"/>
      <c r="OQ203" s="106"/>
      <c r="OR203" s="106"/>
      <c r="OS203" s="106"/>
      <c r="OT203" s="106"/>
      <c r="OU203" s="106"/>
      <c r="OV203" s="106"/>
      <c r="OW203" s="106"/>
      <c r="OX203" s="106"/>
      <c r="OY203" s="106"/>
      <c r="OZ203" s="106"/>
      <c r="PA203" s="106"/>
      <c r="PB203" s="106"/>
      <c r="PC203" s="106"/>
      <c r="PD203" s="106"/>
      <c r="PE203" s="106"/>
      <c r="PF203" s="106"/>
      <c r="PG203" s="106"/>
      <c r="PH203" s="106"/>
      <c r="PI203" s="106"/>
      <c r="PJ203" s="106"/>
      <c r="PK203" s="106"/>
      <c r="PL203" s="106"/>
      <c r="PM203" s="106"/>
      <c r="PN203" s="106"/>
      <c r="PO203" s="106"/>
      <c r="PP203" s="106"/>
      <c r="PQ203" s="106"/>
      <c r="PR203" s="106"/>
      <c r="PS203" s="106"/>
      <c r="PT203" s="106"/>
      <c r="PU203" s="106"/>
      <c r="PV203" s="106"/>
      <c r="PW203" s="106"/>
      <c r="PX203" s="106"/>
      <c r="PY203" s="106"/>
      <c r="PZ203" s="106"/>
      <c r="QA203" s="106"/>
      <c r="QB203" s="106"/>
      <c r="QC203" s="106"/>
      <c r="QD203" s="106"/>
      <c r="QE203" s="106"/>
      <c r="QF203" s="106"/>
      <c r="QG203" s="106"/>
      <c r="QH203" s="106"/>
      <c r="QI203" s="106"/>
      <c r="QJ203" s="106"/>
      <c r="QK203" s="106"/>
      <c r="QL203" s="106"/>
      <c r="QM203" s="106"/>
      <c r="QN203" s="106"/>
      <c r="QO203" s="106"/>
      <c r="QP203" s="106"/>
      <c r="QQ203" s="106"/>
      <c r="QR203" s="106"/>
      <c r="QS203" s="106"/>
      <c r="QT203" s="106"/>
      <c r="QU203" s="106"/>
      <c r="QV203" s="106"/>
      <c r="QW203" s="106"/>
      <c r="QX203" s="106"/>
      <c r="QY203" s="106"/>
      <c r="QZ203" s="106"/>
      <c r="RA203" s="106"/>
      <c r="RB203" s="106"/>
      <c r="RC203" s="106"/>
      <c r="RD203" s="106"/>
      <c r="RE203" s="106"/>
      <c r="RF203" s="106"/>
      <c r="RG203" s="106"/>
      <c r="RH203" s="106"/>
      <c r="RI203" s="106"/>
      <c r="RJ203" s="106"/>
      <c r="RK203" s="106"/>
      <c r="RL203" s="106"/>
      <c r="RM203" s="106"/>
      <c r="RN203" s="106"/>
      <c r="RO203" s="106"/>
      <c r="RP203" s="106"/>
      <c r="RQ203" s="106"/>
      <c r="RR203" s="106"/>
      <c r="RS203" s="106"/>
      <c r="RT203" s="106"/>
      <c r="RU203" s="106"/>
      <c r="RV203" s="106"/>
      <c r="RW203" s="106"/>
      <c r="RX203" s="106"/>
      <c r="RY203" s="106"/>
      <c r="RZ203" s="106"/>
      <c r="SA203" s="106"/>
      <c r="SB203" s="106"/>
      <c r="SC203" s="106"/>
      <c r="SD203" s="106"/>
      <c r="SE203" s="106"/>
      <c r="SF203" s="106"/>
      <c r="SG203" s="106"/>
      <c r="SH203" s="106"/>
      <c r="SI203" s="106"/>
      <c r="SJ203" s="106"/>
      <c r="SK203" s="106"/>
      <c r="SL203" s="106"/>
      <c r="SM203" s="106"/>
      <c r="SN203" s="106"/>
      <c r="SO203" s="106"/>
      <c r="SP203" s="106"/>
      <c r="SQ203" s="106"/>
      <c r="SR203" s="106"/>
      <c r="SS203" s="106"/>
      <c r="ST203" s="106"/>
      <c r="SU203" s="106"/>
      <c r="SV203" s="106"/>
      <c r="SW203" s="106"/>
      <c r="SX203" s="106"/>
      <c r="SY203" s="106"/>
      <c r="SZ203" s="106"/>
      <c r="TA203" s="106"/>
      <c r="TB203" s="106"/>
      <c r="TC203" s="106"/>
      <c r="TD203" s="106"/>
      <c r="TE203" s="106"/>
      <c r="TF203" s="106"/>
      <c r="TG203" s="106"/>
      <c r="TH203" s="106"/>
      <c r="TI203" s="106"/>
      <c r="TJ203" s="106"/>
      <c r="TK203" s="106"/>
      <c r="TL203" s="106"/>
      <c r="TM203" s="106"/>
      <c r="TN203" s="106"/>
      <c r="TO203" s="106"/>
      <c r="TP203" s="106"/>
      <c r="TQ203" s="106"/>
      <c r="TR203" s="106"/>
      <c r="TS203" s="106"/>
      <c r="TT203" s="106"/>
      <c r="TU203" s="106"/>
      <c r="TV203" s="106"/>
      <c r="TW203" s="106"/>
      <c r="TX203" s="106"/>
      <c r="TY203" s="106"/>
      <c r="TZ203" s="106"/>
      <c r="UA203" s="106"/>
      <c r="UB203" s="106"/>
      <c r="UC203" s="106"/>
      <c r="UD203" s="106"/>
      <c r="UE203" s="106"/>
      <c r="UF203" s="106"/>
      <c r="UG203" s="106"/>
      <c r="UH203" s="106"/>
      <c r="UI203" s="106"/>
      <c r="UJ203" s="106"/>
      <c r="UK203" s="106"/>
      <c r="UL203" s="106"/>
      <c r="UM203" s="106"/>
      <c r="UN203" s="106"/>
      <c r="UO203" s="106"/>
      <c r="UP203" s="106"/>
      <c r="UQ203" s="106"/>
      <c r="UR203" s="106"/>
      <c r="US203" s="106"/>
      <c r="UT203" s="106"/>
      <c r="UU203" s="106"/>
      <c r="UV203" s="106"/>
      <c r="UW203" s="106"/>
      <c r="UX203" s="106"/>
      <c r="UY203" s="106"/>
      <c r="UZ203" s="106"/>
      <c r="VA203" s="106"/>
      <c r="VB203" s="106"/>
      <c r="VC203" s="106"/>
      <c r="VD203" s="106"/>
      <c r="VE203" s="106"/>
      <c r="VF203" s="106"/>
      <c r="VG203" s="106"/>
      <c r="VH203" s="106"/>
      <c r="VI203" s="106"/>
      <c r="VJ203" s="106"/>
      <c r="VK203" s="106"/>
      <c r="VL203" s="106"/>
      <c r="VM203" s="106"/>
      <c r="VN203" s="106"/>
      <c r="VO203" s="106"/>
      <c r="VP203" s="106"/>
      <c r="VQ203" s="106"/>
      <c r="VR203" s="106"/>
      <c r="VS203" s="106"/>
      <c r="VT203" s="106"/>
      <c r="VU203" s="106"/>
      <c r="VV203" s="106"/>
      <c r="VW203" s="106"/>
      <c r="VX203" s="106"/>
      <c r="VY203" s="106"/>
      <c r="VZ203" s="106"/>
      <c r="WA203" s="106"/>
      <c r="WB203" s="106"/>
      <c r="WC203" s="106"/>
      <c r="WD203" s="106"/>
      <c r="WE203" s="106"/>
      <c r="WF203" s="106"/>
      <c r="WG203" s="106"/>
      <c r="WH203" s="106"/>
      <c r="WI203" s="106"/>
      <c r="WJ203" s="106"/>
      <c r="WK203" s="106"/>
      <c r="WL203" s="106"/>
      <c r="WM203" s="106"/>
      <c r="WN203" s="106"/>
      <c r="WO203" s="106"/>
      <c r="WP203" s="106"/>
      <c r="WQ203" s="106"/>
      <c r="WR203" s="106"/>
      <c r="WS203" s="106"/>
      <c r="WT203" s="106"/>
      <c r="WU203" s="106"/>
      <c r="WV203" s="106"/>
      <c r="WW203" s="106"/>
      <c r="WX203" s="106"/>
      <c r="WY203" s="106"/>
      <c r="WZ203" s="106"/>
      <c r="XA203" s="106"/>
      <c r="XB203" s="106"/>
      <c r="XC203" s="106"/>
      <c r="XD203" s="106"/>
      <c r="XE203" s="106"/>
      <c r="XF203" s="106"/>
      <c r="XG203" s="106"/>
      <c r="XH203" s="106"/>
      <c r="XI203" s="106"/>
      <c r="XJ203" s="106"/>
      <c r="XK203" s="106"/>
      <c r="XL203" s="106"/>
      <c r="XM203" s="106"/>
      <c r="XN203" s="106"/>
      <c r="XO203" s="106"/>
      <c r="XP203" s="106"/>
      <c r="XQ203" s="106"/>
      <c r="XR203" s="106"/>
      <c r="XS203" s="106"/>
      <c r="XT203" s="106"/>
      <c r="XU203" s="106"/>
      <c r="XV203" s="106"/>
      <c r="XW203" s="106"/>
      <c r="XX203" s="106"/>
      <c r="XY203" s="106"/>
      <c r="XZ203" s="106"/>
      <c r="YA203" s="106"/>
      <c r="YB203" s="106"/>
      <c r="YC203" s="106"/>
      <c r="YD203" s="106"/>
      <c r="YE203" s="106"/>
      <c r="YF203" s="106"/>
      <c r="YG203" s="106"/>
      <c r="YH203" s="106"/>
      <c r="YI203" s="106"/>
      <c r="YJ203" s="106"/>
      <c r="YK203" s="106"/>
      <c r="YL203" s="106"/>
      <c r="YM203" s="106"/>
      <c r="YN203" s="106"/>
      <c r="YO203" s="106"/>
      <c r="YP203" s="106"/>
      <c r="YQ203" s="106"/>
      <c r="YR203" s="106"/>
      <c r="YS203" s="106"/>
      <c r="YT203" s="106"/>
      <c r="YU203" s="106"/>
      <c r="YV203" s="106"/>
      <c r="YW203" s="106"/>
      <c r="YX203" s="106"/>
      <c r="YY203" s="106"/>
      <c r="YZ203" s="106"/>
      <c r="ZA203" s="106"/>
      <c r="ZB203" s="106"/>
      <c r="ZC203" s="106"/>
      <c r="ZD203" s="106"/>
      <c r="ZE203" s="106"/>
      <c r="ZF203" s="106"/>
      <c r="ZG203" s="106"/>
      <c r="ZH203" s="106"/>
      <c r="ZI203" s="106"/>
      <c r="ZJ203" s="106"/>
      <c r="ZK203" s="106"/>
      <c r="ZL203" s="106"/>
      <c r="ZM203" s="106"/>
      <c r="ZN203" s="106"/>
      <c r="ZO203" s="106"/>
      <c r="ZP203" s="106"/>
      <c r="ZQ203" s="106"/>
      <c r="ZR203" s="106"/>
      <c r="ZS203" s="106"/>
      <c r="ZT203" s="106"/>
      <c r="ZU203" s="106"/>
      <c r="ZV203" s="106"/>
      <c r="ZW203" s="106"/>
      <c r="ZX203" s="106"/>
      <c r="ZY203" s="106"/>
      <c r="ZZ203" s="106"/>
      <c r="AAA203" s="106"/>
      <c r="AAB203" s="106"/>
      <c r="AAC203" s="106"/>
      <c r="AAD203" s="106"/>
      <c r="AAE203" s="106"/>
      <c r="AAF203" s="106"/>
      <c r="AAG203" s="106"/>
      <c r="AAH203" s="106"/>
      <c r="AAI203" s="106"/>
      <c r="AAJ203" s="106"/>
      <c r="AAK203" s="106"/>
      <c r="AAL203" s="106"/>
      <c r="AAM203" s="106"/>
      <c r="AAN203" s="106"/>
      <c r="AAO203" s="106"/>
      <c r="AAP203" s="106"/>
      <c r="AAQ203" s="106"/>
      <c r="AAR203" s="106"/>
      <c r="AAS203" s="106"/>
      <c r="AAT203" s="106"/>
      <c r="AAU203" s="106"/>
      <c r="AAV203" s="106"/>
      <c r="AAW203" s="106"/>
      <c r="AAX203" s="106"/>
      <c r="AAY203" s="106"/>
      <c r="AAZ203" s="106"/>
      <c r="ABA203" s="106"/>
      <c r="ABB203" s="106"/>
      <c r="ABC203" s="106"/>
      <c r="ABD203" s="106"/>
      <c r="ABE203" s="106"/>
      <c r="ABF203" s="106"/>
      <c r="ABG203" s="106"/>
      <c r="ABH203" s="106"/>
      <c r="ABI203" s="106"/>
      <c r="ABJ203" s="106"/>
      <c r="ABK203" s="106"/>
      <c r="ABL203" s="106"/>
      <c r="ABM203" s="106"/>
      <c r="ABN203" s="106"/>
      <c r="ABO203" s="106"/>
      <c r="ABP203" s="106"/>
      <c r="ABQ203" s="106"/>
      <c r="ABR203" s="106"/>
      <c r="ABS203" s="106"/>
      <c r="ABT203" s="106"/>
      <c r="ABU203" s="106"/>
      <c r="ABV203" s="106"/>
      <c r="ABW203" s="106"/>
      <c r="ABX203" s="106"/>
      <c r="ABY203" s="106"/>
      <c r="ABZ203" s="106"/>
      <c r="ACA203" s="106"/>
      <c r="ACB203" s="106"/>
      <c r="ACC203" s="106"/>
      <c r="ACD203" s="106"/>
      <c r="ACE203" s="106"/>
      <c r="ACF203" s="106"/>
      <c r="ACG203" s="106"/>
      <c r="ACH203" s="106"/>
      <c r="ACI203" s="106"/>
      <c r="ACJ203" s="106"/>
      <c r="ACK203" s="106"/>
      <c r="ACL203" s="106"/>
      <c r="ACM203" s="106"/>
      <c r="ACN203" s="106"/>
      <c r="ACO203" s="106"/>
      <c r="ACP203" s="106"/>
      <c r="ACQ203" s="106"/>
      <c r="ACR203" s="106"/>
      <c r="ACS203" s="106"/>
      <c r="ACT203" s="106"/>
      <c r="ACU203" s="106"/>
      <c r="ACV203" s="106"/>
      <c r="ACW203" s="106"/>
      <c r="ACX203" s="106"/>
      <c r="ACY203" s="106"/>
      <c r="ACZ203" s="106"/>
      <c r="ADA203" s="106"/>
    </row>
    <row r="204" spans="1:781" s="81" customFormat="1" ht="15.6" x14ac:dyDescent="0.3">
      <c r="A204" s="38">
        <v>3</v>
      </c>
      <c r="B204" s="41" t="s">
        <v>607</v>
      </c>
      <c r="C204" s="24" t="s">
        <v>65</v>
      </c>
      <c r="D204" s="25"/>
      <c r="E204" s="25"/>
      <c r="F204" s="25"/>
      <c r="G204" s="79"/>
      <c r="H204" s="25">
        <v>1</v>
      </c>
      <c r="I204" s="25" t="s">
        <v>47</v>
      </c>
      <c r="J204" s="25" t="s">
        <v>250</v>
      </c>
      <c r="K204" s="95">
        <v>176</v>
      </c>
      <c r="L204" s="28">
        <v>1981</v>
      </c>
      <c r="M204" s="92">
        <v>1981</v>
      </c>
      <c r="N204" s="30"/>
      <c r="O204" s="31"/>
      <c r="P204" s="31"/>
      <c r="Q204" s="32" t="s">
        <v>429</v>
      </c>
      <c r="R204" s="33"/>
      <c r="S204" s="104"/>
      <c r="T204" s="35" t="str">
        <f t="shared" si="21"/>
        <v>Cu</v>
      </c>
      <c r="U204" s="104"/>
      <c r="V204" s="104"/>
      <c r="W204" s="104"/>
      <c r="X204" s="104"/>
      <c r="Y204" s="104"/>
      <c r="Z204" s="104"/>
      <c r="AA204" s="104"/>
      <c r="AB204" s="105"/>
      <c r="AC204" s="36">
        <f t="shared" si="20"/>
        <v>0</v>
      </c>
      <c r="AD204" s="36">
        <f t="shared" si="22"/>
        <v>0</v>
      </c>
      <c r="AE204" s="36">
        <f t="shared" si="23"/>
        <v>0</v>
      </c>
      <c r="AF204" s="36">
        <f t="shared" si="24"/>
        <v>0</v>
      </c>
      <c r="AG204" s="37"/>
      <c r="AH204" s="37">
        <f>IF(A204=1,AF204,0)</f>
        <v>0</v>
      </c>
      <c r="AI204" s="37">
        <f>IF(A204=2,AF204,0)</f>
        <v>0</v>
      </c>
      <c r="AJ204" s="37">
        <f>IF(A204=3,AF204,0)</f>
        <v>0</v>
      </c>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c r="BY204" s="106"/>
      <c r="BZ204" s="106"/>
      <c r="CA204" s="106"/>
      <c r="CB204" s="106"/>
      <c r="CC204" s="106"/>
      <c r="CD204" s="106"/>
      <c r="CE204" s="106"/>
      <c r="CF204" s="106"/>
      <c r="CG204" s="106"/>
      <c r="CH204" s="106"/>
      <c r="CI204" s="106"/>
      <c r="CJ204" s="106"/>
      <c r="CK204" s="106"/>
      <c r="CL204" s="106"/>
      <c r="CM204" s="106"/>
      <c r="CN204" s="106"/>
      <c r="CO204" s="106"/>
      <c r="CP204" s="106"/>
      <c r="CQ204" s="106"/>
      <c r="CR204" s="106"/>
      <c r="CS204" s="106"/>
      <c r="CT204" s="106"/>
      <c r="CU204" s="106"/>
      <c r="CV204" s="106"/>
      <c r="CW204" s="106"/>
      <c r="CX204" s="106"/>
      <c r="CY204" s="106"/>
      <c r="CZ204" s="106"/>
      <c r="DA204" s="106"/>
      <c r="DB204" s="106"/>
      <c r="DC204" s="106"/>
      <c r="DD204" s="106"/>
      <c r="DE204" s="106"/>
      <c r="DF204" s="106"/>
      <c r="DG204" s="106"/>
      <c r="DH204" s="106"/>
      <c r="DI204" s="106"/>
      <c r="DJ204" s="106"/>
      <c r="DK204" s="106"/>
      <c r="DL204" s="106"/>
      <c r="DM204" s="106"/>
      <c r="DN204" s="106"/>
      <c r="DO204" s="106"/>
      <c r="DP204" s="106"/>
      <c r="DQ204" s="106"/>
      <c r="DR204" s="106"/>
      <c r="DS204" s="106"/>
      <c r="DT204" s="106"/>
      <c r="DU204" s="106"/>
      <c r="DV204" s="106"/>
      <c r="DW204" s="106"/>
      <c r="DX204" s="106"/>
      <c r="DY204" s="106"/>
      <c r="DZ204" s="106"/>
      <c r="EA204" s="106"/>
      <c r="EB204" s="106"/>
      <c r="EC204" s="106"/>
      <c r="ED204" s="106"/>
      <c r="EE204" s="106"/>
      <c r="EF204" s="106"/>
      <c r="EG204" s="106"/>
      <c r="EH204" s="106"/>
      <c r="EI204" s="106"/>
      <c r="EJ204" s="106"/>
      <c r="EK204" s="106"/>
      <c r="EL204" s="106"/>
      <c r="EM204" s="106"/>
      <c r="EN204" s="106"/>
      <c r="EO204" s="106"/>
      <c r="EP204" s="106"/>
      <c r="EQ204" s="106"/>
      <c r="ER204" s="106"/>
      <c r="ES204" s="106"/>
      <c r="ET204" s="106"/>
      <c r="EU204" s="106"/>
      <c r="EV204" s="106"/>
      <c r="EW204" s="106"/>
      <c r="EX204" s="106"/>
      <c r="EY204" s="106"/>
      <c r="EZ204" s="106"/>
      <c r="FA204" s="106"/>
      <c r="FB204" s="106"/>
      <c r="FC204" s="106"/>
      <c r="FD204" s="106"/>
      <c r="FE204" s="106"/>
      <c r="FF204" s="106"/>
      <c r="FG204" s="106"/>
      <c r="FH204" s="106"/>
      <c r="FI204" s="106"/>
      <c r="FJ204" s="106"/>
      <c r="FK204" s="106"/>
      <c r="FL204" s="106"/>
      <c r="FM204" s="106"/>
      <c r="FN204" s="106"/>
      <c r="FO204" s="106"/>
      <c r="FP204" s="106"/>
      <c r="FQ204" s="106"/>
      <c r="FR204" s="106"/>
      <c r="FS204" s="106"/>
      <c r="FT204" s="106"/>
      <c r="FU204" s="106"/>
      <c r="FV204" s="106"/>
      <c r="FW204" s="106"/>
      <c r="FX204" s="106"/>
      <c r="FY204" s="106"/>
      <c r="FZ204" s="106"/>
      <c r="GA204" s="106"/>
      <c r="GB204" s="106"/>
      <c r="GC204" s="106"/>
      <c r="GD204" s="106"/>
      <c r="GE204" s="106"/>
      <c r="GF204" s="106"/>
      <c r="GG204" s="106"/>
      <c r="GH204" s="106"/>
      <c r="GI204" s="106"/>
      <c r="GJ204" s="106"/>
      <c r="GK204" s="106"/>
      <c r="GL204" s="106"/>
      <c r="GM204" s="106"/>
      <c r="GN204" s="106"/>
      <c r="GO204" s="106"/>
      <c r="GP204" s="106"/>
      <c r="GQ204" s="106"/>
      <c r="GR204" s="106"/>
      <c r="GS204" s="106"/>
      <c r="GT204" s="106"/>
      <c r="GU204" s="106"/>
      <c r="GV204" s="106"/>
      <c r="GW204" s="106"/>
      <c r="GX204" s="106"/>
      <c r="GY204" s="106"/>
      <c r="GZ204" s="106"/>
      <c r="HA204" s="106"/>
      <c r="HB204" s="106"/>
      <c r="HC204" s="106"/>
      <c r="HD204" s="106"/>
      <c r="HE204" s="106"/>
      <c r="HF204" s="106"/>
      <c r="HG204" s="106"/>
      <c r="HH204" s="106"/>
      <c r="HI204" s="106"/>
      <c r="HJ204" s="106"/>
      <c r="HK204" s="106"/>
      <c r="HL204" s="106"/>
      <c r="HM204" s="106"/>
      <c r="HN204" s="106"/>
      <c r="HO204" s="106"/>
      <c r="HP204" s="106"/>
      <c r="HQ204" s="106"/>
      <c r="HR204" s="106"/>
      <c r="HS204" s="106"/>
      <c r="HT204" s="106"/>
      <c r="HU204" s="106"/>
      <c r="HV204" s="106"/>
      <c r="HW204" s="106"/>
      <c r="HX204" s="106"/>
      <c r="HY204" s="106"/>
      <c r="HZ204" s="106"/>
      <c r="IA204" s="106"/>
      <c r="IB204" s="106"/>
      <c r="IC204" s="106"/>
      <c r="ID204" s="106"/>
      <c r="IE204" s="106"/>
      <c r="IF204" s="106"/>
      <c r="IG204" s="106"/>
      <c r="IH204" s="106"/>
      <c r="II204" s="106"/>
      <c r="IJ204" s="106"/>
      <c r="IK204" s="106"/>
      <c r="IL204" s="106"/>
      <c r="IM204" s="106"/>
      <c r="IN204" s="106"/>
      <c r="IO204" s="106"/>
      <c r="IP204" s="106"/>
      <c r="IQ204" s="106"/>
      <c r="IR204" s="106"/>
      <c r="IS204" s="106"/>
      <c r="IT204" s="106"/>
      <c r="IU204" s="106"/>
      <c r="IV204" s="106"/>
      <c r="IW204" s="106"/>
      <c r="IX204" s="106"/>
      <c r="IY204" s="106"/>
      <c r="IZ204" s="106"/>
      <c r="JA204" s="106"/>
      <c r="JB204" s="106"/>
      <c r="JC204" s="106"/>
      <c r="JD204" s="106"/>
      <c r="JE204" s="106"/>
      <c r="JF204" s="106"/>
      <c r="JG204" s="106"/>
      <c r="JH204" s="106"/>
      <c r="JI204" s="106"/>
      <c r="JJ204" s="106"/>
      <c r="JK204" s="106"/>
      <c r="JL204" s="106"/>
      <c r="JM204" s="106"/>
      <c r="JN204" s="106"/>
      <c r="JO204" s="106"/>
      <c r="JP204" s="106"/>
      <c r="JQ204" s="106"/>
      <c r="JR204" s="106"/>
      <c r="JS204" s="106"/>
      <c r="JT204" s="106"/>
      <c r="JU204" s="106"/>
      <c r="JV204" s="106"/>
      <c r="JW204" s="106"/>
      <c r="JX204" s="106"/>
      <c r="JY204" s="106"/>
      <c r="JZ204" s="106"/>
      <c r="KA204" s="106"/>
      <c r="KB204" s="106"/>
      <c r="KC204" s="106"/>
      <c r="KD204" s="106"/>
      <c r="KE204" s="106"/>
      <c r="KF204" s="106"/>
      <c r="KG204" s="106"/>
      <c r="KH204" s="106"/>
      <c r="KI204" s="106"/>
      <c r="KJ204" s="106"/>
      <c r="KK204" s="106"/>
      <c r="KL204" s="106"/>
      <c r="KM204" s="106"/>
      <c r="KN204" s="106"/>
      <c r="KO204" s="106"/>
      <c r="KP204" s="106"/>
      <c r="KQ204" s="106"/>
      <c r="KR204" s="106"/>
      <c r="KS204" s="106"/>
      <c r="KT204" s="106"/>
      <c r="KU204" s="106"/>
      <c r="KV204" s="106"/>
      <c r="KW204" s="106"/>
      <c r="KX204" s="106"/>
      <c r="KY204" s="106"/>
      <c r="KZ204" s="106"/>
      <c r="LA204" s="106"/>
      <c r="LB204" s="106"/>
      <c r="LC204" s="106"/>
      <c r="LD204" s="106"/>
      <c r="LE204" s="106"/>
      <c r="LF204" s="106"/>
      <c r="LG204" s="106"/>
      <c r="LH204" s="106"/>
      <c r="LI204" s="106"/>
      <c r="LJ204" s="106"/>
      <c r="LK204" s="106"/>
      <c r="LL204" s="106"/>
      <c r="LM204" s="106"/>
      <c r="LN204" s="106"/>
      <c r="LO204" s="106"/>
      <c r="LP204" s="106"/>
      <c r="LQ204" s="106"/>
      <c r="LR204" s="106"/>
      <c r="LS204" s="106"/>
      <c r="LT204" s="106"/>
      <c r="LU204" s="106"/>
      <c r="LV204" s="106"/>
      <c r="LW204" s="106"/>
      <c r="LX204" s="106"/>
      <c r="LY204" s="106"/>
      <c r="LZ204" s="106"/>
      <c r="MA204" s="106"/>
      <c r="MB204" s="106"/>
      <c r="MC204" s="106"/>
      <c r="MD204" s="106"/>
      <c r="ME204" s="106"/>
      <c r="MF204" s="106"/>
      <c r="MG204" s="106"/>
      <c r="MH204" s="106"/>
      <c r="MI204" s="106"/>
      <c r="MJ204" s="106"/>
      <c r="MK204" s="106"/>
      <c r="ML204" s="106"/>
      <c r="MM204" s="106"/>
      <c r="MN204" s="106"/>
      <c r="MO204" s="106"/>
      <c r="MP204" s="106"/>
      <c r="MQ204" s="106"/>
      <c r="MR204" s="106"/>
      <c r="MS204" s="106"/>
      <c r="MT204" s="106"/>
      <c r="MU204" s="106"/>
      <c r="MV204" s="106"/>
      <c r="MW204" s="106"/>
      <c r="MX204" s="106"/>
      <c r="MY204" s="106"/>
      <c r="MZ204" s="106"/>
      <c r="NA204" s="106"/>
      <c r="NB204" s="106"/>
      <c r="NC204" s="106"/>
      <c r="ND204" s="106"/>
      <c r="NE204" s="106"/>
      <c r="NF204" s="106"/>
      <c r="NG204" s="106"/>
      <c r="NH204" s="106"/>
      <c r="NI204" s="106"/>
      <c r="NJ204" s="106"/>
      <c r="NK204" s="106"/>
      <c r="NL204" s="106"/>
      <c r="NM204" s="106"/>
      <c r="NN204" s="106"/>
      <c r="NO204" s="106"/>
      <c r="NP204" s="106"/>
      <c r="NQ204" s="106"/>
      <c r="NR204" s="106"/>
      <c r="NS204" s="106"/>
      <c r="NT204" s="106"/>
      <c r="NU204" s="106"/>
      <c r="NV204" s="106"/>
      <c r="NW204" s="106"/>
      <c r="NX204" s="106"/>
      <c r="NY204" s="106"/>
      <c r="NZ204" s="106"/>
      <c r="OA204" s="106"/>
      <c r="OB204" s="106"/>
      <c r="OC204" s="106"/>
      <c r="OD204" s="106"/>
      <c r="OE204" s="106"/>
      <c r="OF204" s="106"/>
      <c r="OG204" s="106"/>
      <c r="OH204" s="106"/>
      <c r="OI204" s="106"/>
      <c r="OJ204" s="106"/>
      <c r="OK204" s="106"/>
      <c r="OL204" s="106"/>
      <c r="OM204" s="106"/>
      <c r="ON204" s="106"/>
      <c r="OO204" s="106"/>
      <c r="OP204" s="106"/>
      <c r="OQ204" s="106"/>
      <c r="OR204" s="106"/>
      <c r="OS204" s="106"/>
      <c r="OT204" s="106"/>
      <c r="OU204" s="106"/>
      <c r="OV204" s="106"/>
      <c r="OW204" s="106"/>
      <c r="OX204" s="106"/>
      <c r="OY204" s="106"/>
      <c r="OZ204" s="106"/>
      <c r="PA204" s="106"/>
      <c r="PB204" s="106"/>
      <c r="PC204" s="106"/>
      <c r="PD204" s="106"/>
      <c r="PE204" s="106"/>
      <c r="PF204" s="106"/>
      <c r="PG204" s="106"/>
      <c r="PH204" s="106"/>
      <c r="PI204" s="106"/>
      <c r="PJ204" s="106"/>
      <c r="PK204" s="106"/>
      <c r="PL204" s="106"/>
      <c r="PM204" s="106"/>
      <c r="PN204" s="106"/>
      <c r="PO204" s="106"/>
      <c r="PP204" s="106"/>
      <c r="PQ204" s="106"/>
      <c r="PR204" s="106"/>
      <c r="PS204" s="106"/>
      <c r="PT204" s="106"/>
      <c r="PU204" s="106"/>
      <c r="PV204" s="106"/>
      <c r="PW204" s="106"/>
      <c r="PX204" s="106"/>
      <c r="PY204" s="106"/>
      <c r="PZ204" s="106"/>
      <c r="QA204" s="106"/>
      <c r="QB204" s="106"/>
      <c r="QC204" s="106"/>
      <c r="QD204" s="106"/>
      <c r="QE204" s="106"/>
      <c r="QF204" s="106"/>
      <c r="QG204" s="106"/>
      <c r="QH204" s="106"/>
      <c r="QI204" s="106"/>
      <c r="QJ204" s="106"/>
      <c r="QK204" s="106"/>
      <c r="QL204" s="106"/>
      <c r="QM204" s="106"/>
      <c r="QN204" s="106"/>
      <c r="QO204" s="106"/>
      <c r="QP204" s="106"/>
      <c r="QQ204" s="106"/>
      <c r="QR204" s="106"/>
      <c r="QS204" s="106"/>
      <c r="QT204" s="106"/>
      <c r="QU204" s="106"/>
      <c r="QV204" s="106"/>
      <c r="QW204" s="106"/>
      <c r="QX204" s="106"/>
      <c r="QY204" s="106"/>
      <c r="QZ204" s="106"/>
      <c r="RA204" s="106"/>
      <c r="RB204" s="106"/>
      <c r="RC204" s="106"/>
      <c r="RD204" s="106"/>
      <c r="RE204" s="106"/>
      <c r="RF204" s="106"/>
      <c r="RG204" s="106"/>
      <c r="RH204" s="106"/>
      <c r="RI204" s="106"/>
      <c r="RJ204" s="106"/>
      <c r="RK204" s="106"/>
      <c r="RL204" s="106"/>
      <c r="RM204" s="106"/>
      <c r="RN204" s="106"/>
      <c r="RO204" s="106"/>
      <c r="RP204" s="106"/>
      <c r="RQ204" s="106"/>
      <c r="RR204" s="106"/>
      <c r="RS204" s="106"/>
      <c r="RT204" s="106"/>
      <c r="RU204" s="106"/>
      <c r="RV204" s="106"/>
      <c r="RW204" s="106"/>
      <c r="RX204" s="106"/>
      <c r="RY204" s="106"/>
      <c r="RZ204" s="106"/>
      <c r="SA204" s="106"/>
      <c r="SB204" s="106"/>
      <c r="SC204" s="106"/>
      <c r="SD204" s="106"/>
      <c r="SE204" s="106"/>
      <c r="SF204" s="106"/>
      <c r="SG204" s="106"/>
      <c r="SH204" s="106"/>
      <c r="SI204" s="106"/>
      <c r="SJ204" s="106"/>
      <c r="SK204" s="106"/>
      <c r="SL204" s="106"/>
      <c r="SM204" s="106"/>
      <c r="SN204" s="106"/>
      <c r="SO204" s="106"/>
      <c r="SP204" s="106"/>
      <c r="SQ204" s="106"/>
      <c r="SR204" s="106"/>
      <c r="SS204" s="106"/>
      <c r="ST204" s="106"/>
      <c r="SU204" s="106"/>
      <c r="SV204" s="106"/>
      <c r="SW204" s="106"/>
      <c r="SX204" s="106"/>
      <c r="SY204" s="106"/>
      <c r="SZ204" s="106"/>
      <c r="TA204" s="106"/>
      <c r="TB204" s="106"/>
      <c r="TC204" s="106"/>
      <c r="TD204" s="106"/>
      <c r="TE204" s="106"/>
      <c r="TF204" s="106"/>
      <c r="TG204" s="106"/>
      <c r="TH204" s="106"/>
      <c r="TI204" s="106"/>
      <c r="TJ204" s="106"/>
      <c r="TK204" s="106"/>
      <c r="TL204" s="106"/>
      <c r="TM204" s="106"/>
      <c r="TN204" s="106"/>
      <c r="TO204" s="106"/>
      <c r="TP204" s="106"/>
      <c r="TQ204" s="106"/>
      <c r="TR204" s="106"/>
      <c r="TS204" s="106"/>
      <c r="TT204" s="106"/>
      <c r="TU204" s="106"/>
      <c r="TV204" s="106"/>
      <c r="TW204" s="106"/>
      <c r="TX204" s="106"/>
      <c r="TY204" s="106"/>
      <c r="TZ204" s="106"/>
      <c r="UA204" s="106"/>
      <c r="UB204" s="106"/>
      <c r="UC204" s="106"/>
      <c r="UD204" s="106"/>
      <c r="UE204" s="106"/>
      <c r="UF204" s="106"/>
      <c r="UG204" s="106"/>
      <c r="UH204" s="106"/>
      <c r="UI204" s="106"/>
      <c r="UJ204" s="106"/>
      <c r="UK204" s="106"/>
      <c r="UL204" s="106"/>
      <c r="UM204" s="106"/>
      <c r="UN204" s="106"/>
      <c r="UO204" s="106"/>
      <c r="UP204" s="106"/>
      <c r="UQ204" s="106"/>
      <c r="UR204" s="106"/>
      <c r="US204" s="106"/>
      <c r="UT204" s="106"/>
      <c r="UU204" s="106"/>
      <c r="UV204" s="106"/>
      <c r="UW204" s="106"/>
      <c r="UX204" s="106"/>
      <c r="UY204" s="106"/>
      <c r="UZ204" s="106"/>
      <c r="VA204" s="106"/>
      <c r="VB204" s="106"/>
      <c r="VC204" s="106"/>
      <c r="VD204" s="106"/>
      <c r="VE204" s="106"/>
      <c r="VF204" s="106"/>
      <c r="VG204" s="106"/>
      <c r="VH204" s="106"/>
      <c r="VI204" s="106"/>
      <c r="VJ204" s="106"/>
      <c r="VK204" s="106"/>
      <c r="VL204" s="106"/>
      <c r="VM204" s="106"/>
      <c r="VN204" s="106"/>
      <c r="VO204" s="106"/>
      <c r="VP204" s="106"/>
      <c r="VQ204" s="106"/>
      <c r="VR204" s="106"/>
      <c r="VS204" s="106"/>
      <c r="VT204" s="106"/>
      <c r="VU204" s="106"/>
      <c r="VV204" s="106"/>
      <c r="VW204" s="106"/>
      <c r="VX204" s="106"/>
      <c r="VY204" s="106"/>
      <c r="VZ204" s="106"/>
      <c r="WA204" s="106"/>
      <c r="WB204" s="106"/>
      <c r="WC204" s="106"/>
      <c r="WD204" s="106"/>
      <c r="WE204" s="106"/>
      <c r="WF204" s="106"/>
      <c r="WG204" s="106"/>
      <c r="WH204" s="106"/>
      <c r="WI204" s="106"/>
      <c r="WJ204" s="106"/>
      <c r="WK204" s="106"/>
      <c r="WL204" s="106"/>
      <c r="WM204" s="106"/>
      <c r="WN204" s="106"/>
      <c r="WO204" s="106"/>
      <c r="WP204" s="106"/>
      <c r="WQ204" s="106"/>
      <c r="WR204" s="106"/>
      <c r="WS204" s="106"/>
      <c r="WT204" s="106"/>
      <c r="WU204" s="106"/>
      <c r="WV204" s="106"/>
      <c r="WW204" s="106"/>
      <c r="WX204" s="106"/>
      <c r="WY204" s="106"/>
      <c r="WZ204" s="106"/>
      <c r="XA204" s="106"/>
      <c r="XB204" s="106"/>
      <c r="XC204" s="106"/>
      <c r="XD204" s="106"/>
      <c r="XE204" s="106"/>
      <c r="XF204" s="106"/>
      <c r="XG204" s="106"/>
      <c r="XH204" s="106"/>
      <c r="XI204" s="106"/>
      <c r="XJ204" s="106"/>
      <c r="XK204" s="106"/>
      <c r="XL204" s="106"/>
      <c r="XM204" s="106"/>
      <c r="XN204" s="106"/>
      <c r="XO204" s="106"/>
      <c r="XP204" s="106"/>
      <c r="XQ204" s="106"/>
      <c r="XR204" s="106"/>
      <c r="XS204" s="106"/>
      <c r="XT204" s="106"/>
      <c r="XU204" s="106"/>
      <c r="XV204" s="106"/>
      <c r="XW204" s="106"/>
      <c r="XX204" s="106"/>
      <c r="XY204" s="106"/>
      <c r="XZ204" s="106"/>
      <c r="YA204" s="106"/>
      <c r="YB204" s="106"/>
      <c r="YC204" s="106"/>
      <c r="YD204" s="106"/>
      <c r="YE204" s="106"/>
      <c r="YF204" s="106"/>
      <c r="YG204" s="106"/>
      <c r="YH204" s="106"/>
      <c r="YI204" s="106"/>
      <c r="YJ204" s="106"/>
      <c r="YK204" s="106"/>
      <c r="YL204" s="106"/>
      <c r="YM204" s="106"/>
      <c r="YN204" s="106"/>
      <c r="YO204" s="106"/>
      <c r="YP204" s="106"/>
      <c r="YQ204" s="106"/>
      <c r="YR204" s="106"/>
      <c r="YS204" s="106"/>
      <c r="YT204" s="106"/>
      <c r="YU204" s="106"/>
      <c r="YV204" s="106"/>
      <c r="YW204" s="106"/>
      <c r="YX204" s="106"/>
      <c r="YY204" s="106"/>
      <c r="YZ204" s="106"/>
      <c r="ZA204" s="106"/>
      <c r="ZB204" s="106"/>
      <c r="ZC204" s="106"/>
      <c r="ZD204" s="106"/>
      <c r="ZE204" s="106"/>
      <c r="ZF204" s="106"/>
      <c r="ZG204" s="106"/>
      <c r="ZH204" s="106"/>
      <c r="ZI204" s="106"/>
      <c r="ZJ204" s="106"/>
      <c r="ZK204" s="106"/>
      <c r="ZL204" s="106"/>
      <c r="ZM204" s="106"/>
      <c r="ZN204" s="106"/>
      <c r="ZO204" s="106"/>
      <c r="ZP204" s="106"/>
      <c r="ZQ204" s="106"/>
      <c r="ZR204" s="106"/>
      <c r="ZS204" s="106"/>
      <c r="ZT204" s="106"/>
      <c r="ZU204" s="106"/>
      <c r="ZV204" s="106"/>
      <c r="ZW204" s="106"/>
      <c r="ZX204" s="106"/>
      <c r="ZY204" s="106"/>
      <c r="ZZ204" s="106"/>
      <c r="AAA204" s="106"/>
      <c r="AAB204" s="106"/>
      <c r="AAC204" s="106"/>
      <c r="AAD204" s="106"/>
      <c r="AAE204" s="106"/>
      <c r="AAF204" s="106"/>
      <c r="AAG204" s="106"/>
      <c r="AAH204" s="106"/>
      <c r="AAI204" s="106"/>
      <c r="AAJ204" s="106"/>
      <c r="AAK204" s="106"/>
      <c r="AAL204" s="106"/>
      <c r="AAM204" s="106"/>
      <c r="AAN204" s="106"/>
      <c r="AAO204" s="106"/>
      <c r="AAP204" s="106"/>
      <c r="AAQ204" s="106"/>
      <c r="AAR204" s="106"/>
      <c r="AAS204" s="106"/>
      <c r="AAT204" s="106"/>
      <c r="AAU204" s="106"/>
      <c r="AAV204" s="106"/>
      <c r="AAW204" s="106"/>
      <c r="AAX204" s="106"/>
      <c r="AAY204" s="106"/>
      <c r="AAZ204" s="106"/>
      <c r="ABA204" s="106"/>
      <c r="ABB204" s="106"/>
      <c r="ABC204" s="106"/>
      <c r="ABD204" s="106"/>
      <c r="ABE204" s="106"/>
      <c r="ABF204" s="106"/>
      <c r="ABG204" s="106"/>
      <c r="ABH204" s="106"/>
      <c r="ABI204" s="106"/>
      <c r="ABJ204" s="106"/>
      <c r="ABK204" s="106"/>
      <c r="ABL204" s="106"/>
      <c r="ABM204" s="106"/>
      <c r="ABN204" s="106"/>
      <c r="ABO204" s="106"/>
      <c r="ABP204" s="106"/>
      <c r="ABQ204" s="106"/>
      <c r="ABR204" s="106"/>
      <c r="ABS204" s="106"/>
      <c r="ABT204" s="106"/>
      <c r="ABU204" s="106"/>
      <c r="ABV204" s="106"/>
      <c r="ABW204" s="106"/>
      <c r="ABX204" s="106"/>
      <c r="ABY204" s="106"/>
      <c r="ABZ204" s="106"/>
      <c r="ACA204" s="106"/>
      <c r="ACB204" s="106"/>
      <c r="ACC204" s="106"/>
      <c r="ACD204" s="106"/>
      <c r="ACE204" s="106"/>
      <c r="ACF204" s="106"/>
      <c r="ACG204" s="106"/>
      <c r="ACH204" s="106"/>
      <c r="ACI204" s="106"/>
      <c r="ACJ204" s="106"/>
      <c r="ACK204" s="106"/>
      <c r="ACL204" s="106"/>
      <c r="ACM204" s="106"/>
      <c r="ACN204" s="106"/>
      <c r="ACO204" s="106"/>
      <c r="ACP204" s="106"/>
      <c r="ACQ204" s="106"/>
      <c r="ACR204" s="106"/>
      <c r="ACS204" s="106"/>
      <c r="ACT204" s="106"/>
      <c r="ACU204" s="106"/>
      <c r="ACV204" s="106"/>
      <c r="ACW204" s="106"/>
      <c r="ACX204" s="106"/>
      <c r="ACY204" s="106"/>
      <c r="ACZ204" s="106"/>
      <c r="ADA204" s="106"/>
    </row>
    <row r="205" spans="1:781" s="81" customFormat="1" ht="15.6" x14ac:dyDescent="0.3">
      <c r="A205" s="38">
        <v>3</v>
      </c>
      <c r="B205" s="41" t="s">
        <v>608</v>
      </c>
      <c r="C205" s="24" t="s">
        <v>65</v>
      </c>
      <c r="D205" s="25"/>
      <c r="E205" s="25"/>
      <c r="F205" s="25"/>
      <c r="G205" s="79"/>
      <c r="H205" s="25">
        <v>1</v>
      </c>
      <c r="I205" s="25" t="s">
        <v>47</v>
      </c>
      <c r="J205" s="25" t="s">
        <v>250</v>
      </c>
      <c r="K205" s="95">
        <v>177</v>
      </c>
      <c r="L205" s="28">
        <v>1981</v>
      </c>
      <c r="M205" s="92">
        <v>1981</v>
      </c>
      <c r="N205" s="30"/>
      <c r="O205" s="31"/>
      <c r="P205" s="31"/>
      <c r="Q205" s="32" t="s">
        <v>429</v>
      </c>
      <c r="R205" s="33"/>
      <c r="S205" s="104"/>
      <c r="T205" s="35" t="str">
        <f t="shared" si="21"/>
        <v>Cu</v>
      </c>
      <c r="U205" s="104"/>
      <c r="V205" s="104"/>
      <c r="W205" s="104"/>
      <c r="X205" s="104"/>
      <c r="Y205" s="104"/>
      <c r="Z205" s="104"/>
      <c r="AA205" s="104"/>
      <c r="AB205" s="105"/>
      <c r="AC205" s="36">
        <f t="shared" si="20"/>
        <v>0</v>
      </c>
      <c r="AD205" s="36">
        <f t="shared" si="22"/>
        <v>0</v>
      </c>
      <c r="AE205" s="36">
        <f t="shared" si="23"/>
        <v>0</v>
      </c>
      <c r="AF205" s="36">
        <f t="shared" si="24"/>
        <v>0</v>
      </c>
      <c r="AG205" s="37"/>
      <c r="AH205" s="37">
        <f>IF(A205=1,AF205,0)</f>
        <v>0</v>
      </c>
      <c r="AI205" s="37">
        <f>IF(A205=2,AF205,0)</f>
        <v>0</v>
      </c>
      <c r="AJ205" s="37">
        <f>IF(A205=3,AF205,0)</f>
        <v>0</v>
      </c>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06"/>
      <c r="BZ205" s="106"/>
      <c r="CA205" s="106"/>
      <c r="CB205" s="106"/>
      <c r="CC205" s="106"/>
      <c r="CD205" s="106"/>
      <c r="CE205" s="106"/>
      <c r="CF205" s="106"/>
      <c r="CG205" s="106"/>
      <c r="CH205" s="106"/>
      <c r="CI205" s="106"/>
      <c r="CJ205" s="106"/>
      <c r="CK205" s="106"/>
      <c r="CL205" s="106"/>
      <c r="CM205" s="106"/>
      <c r="CN205" s="106"/>
      <c r="CO205" s="106"/>
      <c r="CP205" s="106"/>
      <c r="CQ205" s="106"/>
      <c r="CR205" s="106"/>
      <c r="CS205" s="106"/>
      <c r="CT205" s="106"/>
      <c r="CU205" s="106"/>
      <c r="CV205" s="106"/>
      <c r="CW205" s="106"/>
      <c r="CX205" s="106"/>
      <c r="CY205" s="106"/>
      <c r="CZ205" s="106"/>
      <c r="DA205" s="106"/>
      <c r="DB205" s="106"/>
      <c r="DC205" s="106"/>
      <c r="DD205" s="106"/>
      <c r="DE205" s="106"/>
      <c r="DF205" s="106"/>
      <c r="DG205" s="106"/>
      <c r="DH205" s="106"/>
      <c r="DI205" s="106"/>
      <c r="DJ205" s="106"/>
      <c r="DK205" s="106"/>
      <c r="DL205" s="106"/>
      <c r="DM205" s="106"/>
      <c r="DN205" s="106"/>
      <c r="DO205" s="106"/>
      <c r="DP205" s="106"/>
      <c r="DQ205" s="106"/>
      <c r="DR205" s="106"/>
      <c r="DS205" s="106"/>
      <c r="DT205" s="106"/>
      <c r="DU205" s="106"/>
      <c r="DV205" s="106"/>
      <c r="DW205" s="106"/>
      <c r="DX205" s="106"/>
      <c r="DY205" s="106"/>
      <c r="DZ205" s="106"/>
      <c r="EA205" s="106"/>
      <c r="EB205" s="106"/>
      <c r="EC205" s="106"/>
      <c r="ED205" s="106"/>
      <c r="EE205" s="106"/>
      <c r="EF205" s="106"/>
      <c r="EG205" s="106"/>
      <c r="EH205" s="106"/>
      <c r="EI205" s="106"/>
      <c r="EJ205" s="106"/>
      <c r="EK205" s="106"/>
      <c r="EL205" s="106"/>
      <c r="EM205" s="106"/>
      <c r="EN205" s="106"/>
      <c r="EO205" s="106"/>
      <c r="EP205" s="106"/>
      <c r="EQ205" s="106"/>
      <c r="ER205" s="106"/>
      <c r="ES205" s="106"/>
      <c r="ET205" s="106"/>
      <c r="EU205" s="106"/>
      <c r="EV205" s="106"/>
      <c r="EW205" s="106"/>
      <c r="EX205" s="106"/>
      <c r="EY205" s="106"/>
      <c r="EZ205" s="106"/>
      <c r="FA205" s="106"/>
      <c r="FB205" s="106"/>
      <c r="FC205" s="106"/>
      <c r="FD205" s="106"/>
      <c r="FE205" s="106"/>
      <c r="FF205" s="106"/>
      <c r="FG205" s="106"/>
      <c r="FH205" s="106"/>
      <c r="FI205" s="106"/>
      <c r="FJ205" s="106"/>
      <c r="FK205" s="106"/>
      <c r="FL205" s="106"/>
      <c r="FM205" s="106"/>
      <c r="FN205" s="106"/>
      <c r="FO205" s="106"/>
      <c r="FP205" s="106"/>
      <c r="FQ205" s="106"/>
      <c r="FR205" s="106"/>
      <c r="FS205" s="106"/>
      <c r="FT205" s="106"/>
      <c r="FU205" s="106"/>
      <c r="FV205" s="106"/>
      <c r="FW205" s="106"/>
      <c r="FX205" s="106"/>
      <c r="FY205" s="106"/>
      <c r="FZ205" s="106"/>
      <c r="GA205" s="106"/>
      <c r="GB205" s="106"/>
      <c r="GC205" s="106"/>
      <c r="GD205" s="106"/>
      <c r="GE205" s="106"/>
      <c r="GF205" s="106"/>
      <c r="GG205" s="106"/>
      <c r="GH205" s="106"/>
      <c r="GI205" s="106"/>
      <c r="GJ205" s="106"/>
      <c r="GK205" s="106"/>
      <c r="GL205" s="106"/>
      <c r="GM205" s="106"/>
      <c r="GN205" s="106"/>
      <c r="GO205" s="106"/>
      <c r="GP205" s="106"/>
      <c r="GQ205" s="106"/>
      <c r="GR205" s="106"/>
      <c r="GS205" s="106"/>
      <c r="GT205" s="106"/>
      <c r="GU205" s="106"/>
      <c r="GV205" s="106"/>
      <c r="GW205" s="106"/>
      <c r="GX205" s="106"/>
      <c r="GY205" s="106"/>
      <c r="GZ205" s="106"/>
      <c r="HA205" s="106"/>
      <c r="HB205" s="106"/>
      <c r="HC205" s="106"/>
      <c r="HD205" s="106"/>
      <c r="HE205" s="106"/>
      <c r="HF205" s="106"/>
      <c r="HG205" s="106"/>
      <c r="HH205" s="106"/>
      <c r="HI205" s="106"/>
      <c r="HJ205" s="106"/>
      <c r="HK205" s="106"/>
      <c r="HL205" s="106"/>
      <c r="HM205" s="106"/>
      <c r="HN205" s="106"/>
      <c r="HO205" s="106"/>
      <c r="HP205" s="106"/>
      <c r="HQ205" s="106"/>
      <c r="HR205" s="106"/>
      <c r="HS205" s="106"/>
      <c r="HT205" s="106"/>
      <c r="HU205" s="106"/>
      <c r="HV205" s="106"/>
      <c r="HW205" s="106"/>
      <c r="HX205" s="106"/>
      <c r="HY205" s="106"/>
      <c r="HZ205" s="106"/>
      <c r="IA205" s="106"/>
      <c r="IB205" s="106"/>
      <c r="IC205" s="106"/>
      <c r="ID205" s="106"/>
      <c r="IE205" s="106"/>
      <c r="IF205" s="106"/>
      <c r="IG205" s="106"/>
      <c r="IH205" s="106"/>
      <c r="II205" s="106"/>
      <c r="IJ205" s="106"/>
      <c r="IK205" s="106"/>
      <c r="IL205" s="106"/>
      <c r="IM205" s="106"/>
      <c r="IN205" s="106"/>
      <c r="IO205" s="106"/>
      <c r="IP205" s="106"/>
      <c r="IQ205" s="106"/>
      <c r="IR205" s="106"/>
      <c r="IS205" s="106"/>
      <c r="IT205" s="106"/>
      <c r="IU205" s="106"/>
      <c r="IV205" s="106"/>
      <c r="IW205" s="106"/>
      <c r="IX205" s="106"/>
      <c r="IY205" s="106"/>
      <c r="IZ205" s="106"/>
      <c r="JA205" s="106"/>
      <c r="JB205" s="106"/>
      <c r="JC205" s="106"/>
      <c r="JD205" s="106"/>
      <c r="JE205" s="106"/>
      <c r="JF205" s="106"/>
      <c r="JG205" s="106"/>
      <c r="JH205" s="106"/>
      <c r="JI205" s="106"/>
      <c r="JJ205" s="106"/>
      <c r="JK205" s="106"/>
      <c r="JL205" s="106"/>
      <c r="JM205" s="106"/>
      <c r="JN205" s="106"/>
      <c r="JO205" s="106"/>
      <c r="JP205" s="106"/>
      <c r="JQ205" s="106"/>
      <c r="JR205" s="106"/>
      <c r="JS205" s="106"/>
      <c r="JT205" s="106"/>
      <c r="JU205" s="106"/>
      <c r="JV205" s="106"/>
      <c r="JW205" s="106"/>
      <c r="JX205" s="106"/>
      <c r="JY205" s="106"/>
      <c r="JZ205" s="106"/>
      <c r="KA205" s="106"/>
      <c r="KB205" s="106"/>
      <c r="KC205" s="106"/>
      <c r="KD205" s="106"/>
      <c r="KE205" s="106"/>
      <c r="KF205" s="106"/>
      <c r="KG205" s="106"/>
      <c r="KH205" s="106"/>
      <c r="KI205" s="106"/>
      <c r="KJ205" s="106"/>
      <c r="KK205" s="106"/>
      <c r="KL205" s="106"/>
      <c r="KM205" s="106"/>
      <c r="KN205" s="106"/>
      <c r="KO205" s="106"/>
      <c r="KP205" s="106"/>
      <c r="KQ205" s="106"/>
      <c r="KR205" s="106"/>
      <c r="KS205" s="106"/>
      <c r="KT205" s="106"/>
      <c r="KU205" s="106"/>
      <c r="KV205" s="106"/>
      <c r="KW205" s="106"/>
      <c r="KX205" s="106"/>
      <c r="KY205" s="106"/>
      <c r="KZ205" s="106"/>
      <c r="LA205" s="106"/>
      <c r="LB205" s="106"/>
      <c r="LC205" s="106"/>
      <c r="LD205" s="106"/>
      <c r="LE205" s="106"/>
      <c r="LF205" s="106"/>
      <c r="LG205" s="106"/>
      <c r="LH205" s="106"/>
      <c r="LI205" s="106"/>
      <c r="LJ205" s="106"/>
      <c r="LK205" s="106"/>
      <c r="LL205" s="106"/>
      <c r="LM205" s="106"/>
      <c r="LN205" s="106"/>
      <c r="LO205" s="106"/>
      <c r="LP205" s="106"/>
      <c r="LQ205" s="106"/>
      <c r="LR205" s="106"/>
      <c r="LS205" s="106"/>
      <c r="LT205" s="106"/>
      <c r="LU205" s="106"/>
      <c r="LV205" s="106"/>
      <c r="LW205" s="106"/>
      <c r="LX205" s="106"/>
      <c r="LY205" s="106"/>
      <c r="LZ205" s="106"/>
      <c r="MA205" s="106"/>
      <c r="MB205" s="106"/>
      <c r="MC205" s="106"/>
      <c r="MD205" s="106"/>
      <c r="ME205" s="106"/>
      <c r="MF205" s="106"/>
      <c r="MG205" s="106"/>
      <c r="MH205" s="106"/>
      <c r="MI205" s="106"/>
      <c r="MJ205" s="106"/>
      <c r="MK205" s="106"/>
      <c r="ML205" s="106"/>
      <c r="MM205" s="106"/>
      <c r="MN205" s="106"/>
      <c r="MO205" s="106"/>
      <c r="MP205" s="106"/>
      <c r="MQ205" s="106"/>
      <c r="MR205" s="106"/>
      <c r="MS205" s="106"/>
      <c r="MT205" s="106"/>
      <c r="MU205" s="106"/>
      <c r="MV205" s="106"/>
      <c r="MW205" s="106"/>
      <c r="MX205" s="106"/>
      <c r="MY205" s="106"/>
      <c r="MZ205" s="106"/>
      <c r="NA205" s="106"/>
      <c r="NB205" s="106"/>
      <c r="NC205" s="106"/>
      <c r="ND205" s="106"/>
      <c r="NE205" s="106"/>
      <c r="NF205" s="106"/>
      <c r="NG205" s="106"/>
      <c r="NH205" s="106"/>
      <c r="NI205" s="106"/>
      <c r="NJ205" s="106"/>
      <c r="NK205" s="106"/>
      <c r="NL205" s="106"/>
      <c r="NM205" s="106"/>
      <c r="NN205" s="106"/>
      <c r="NO205" s="106"/>
      <c r="NP205" s="106"/>
      <c r="NQ205" s="106"/>
      <c r="NR205" s="106"/>
      <c r="NS205" s="106"/>
      <c r="NT205" s="106"/>
      <c r="NU205" s="106"/>
      <c r="NV205" s="106"/>
      <c r="NW205" s="106"/>
      <c r="NX205" s="106"/>
      <c r="NY205" s="106"/>
      <c r="NZ205" s="106"/>
      <c r="OA205" s="106"/>
      <c r="OB205" s="106"/>
      <c r="OC205" s="106"/>
      <c r="OD205" s="106"/>
      <c r="OE205" s="106"/>
      <c r="OF205" s="106"/>
      <c r="OG205" s="106"/>
      <c r="OH205" s="106"/>
      <c r="OI205" s="106"/>
      <c r="OJ205" s="106"/>
      <c r="OK205" s="106"/>
      <c r="OL205" s="106"/>
      <c r="OM205" s="106"/>
      <c r="ON205" s="106"/>
      <c r="OO205" s="106"/>
      <c r="OP205" s="106"/>
      <c r="OQ205" s="106"/>
      <c r="OR205" s="106"/>
      <c r="OS205" s="106"/>
      <c r="OT205" s="106"/>
      <c r="OU205" s="106"/>
      <c r="OV205" s="106"/>
      <c r="OW205" s="106"/>
      <c r="OX205" s="106"/>
      <c r="OY205" s="106"/>
      <c r="OZ205" s="106"/>
      <c r="PA205" s="106"/>
      <c r="PB205" s="106"/>
      <c r="PC205" s="106"/>
      <c r="PD205" s="106"/>
      <c r="PE205" s="106"/>
      <c r="PF205" s="106"/>
      <c r="PG205" s="106"/>
      <c r="PH205" s="106"/>
      <c r="PI205" s="106"/>
      <c r="PJ205" s="106"/>
      <c r="PK205" s="106"/>
      <c r="PL205" s="106"/>
      <c r="PM205" s="106"/>
      <c r="PN205" s="106"/>
      <c r="PO205" s="106"/>
      <c r="PP205" s="106"/>
      <c r="PQ205" s="106"/>
      <c r="PR205" s="106"/>
      <c r="PS205" s="106"/>
      <c r="PT205" s="106"/>
      <c r="PU205" s="106"/>
      <c r="PV205" s="106"/>
      <c r="PW205" s="106"/>
      <c r="PX205" s="106"/>
      <c r="PY205" s="106"/>
      <c r="PZ205" s="106"/>
      <c r="QA205" s="106"/>
      <c r="QB205" s="106"/>
      <c r="QC205" s="106"/>
      <c r="QD205" s="106"/>
      <c r="QE205" s="106"/>
      <c r="QF205" s="106"/>
      <c r="QG205" s="106"/>
      <c r="QH205" s="106"/>
      <c r="QI205" s="106"/>
      <c r="QJ205" s="106"/>
      <c r="QK205" s="106"/>
      <c r="QL205" s="106"/>
      <c r="QM205" s="106"/>
      <c r="QN205" s="106"/>
      <c r="QO205" s="106"/>
      <c r="QP205" s="106"/>
      <c r="QQ205" s="106"/>
      <c r="QR205" s="106"/>
      <c r="QS205" s="106"/>
      <c r="QT205" s="106"/>
      <c r="QU205" s="106"/>
      <c r="QV205" s="106"/>
      <c r="QW205" s="106"/>
      <c r="QX205" s="106"/>
      <c r="QY205" s="106"/>
      <c r="QZ205" s="106"/>
      <c r="RA205" s="106"/>
      <c r="RB205" s="106"/>
      <c r="RC205" s="106"/>
      <c r="RD205" s="106"/>
      <c r="RE205" s="106"/>
      <c r="RF205" s="106"/>
      <c r="RG205" s="106"/>
      <c r="RH205" s="106"/>
      <c r="RI205" s="106"/>
      <c r="RJ205" s="106"/>
      <c r="RK205" s="106"/>
      <c r="RL205" s="106"/>
      <c r="RM205" s="106"/>
      <c r="RN205" s="106"/>
      <c r="RO205" s="106"/>
      <c r="RP205" s="106"/>
      <c r="RQ205" s="106"/>
      <c r="RR205" s="106"/>
      <c r="RS205" s="106"/>
      <c r="RT205" s="106"/>
      <c r="RU205" s="106"/>
      <c r="RV205" s="106"/>
      <c r="RW205" s="106"/>
      <c r="RX205" s="106"/>
      <c r="RY205" s="106"/>
      <c r="RZ205" s="106"/>
      <c r="SA205" s="106"/>
      <c r="SB205" s="106"/>
      <c r="SC205" s="106"/>
      <c r="SD205" s="106"/>
      <c r="SE205" s="106"/>
      <c r="SF205" s="106"/>
      <c r="SG205" s="106"/>
      <c r="SH205" s="106"/>
      <c r="SI205" s="106"/>
      <c r="SJ205" s="106"/>
      <c r="SK205" s="106"/>
      <c r="SL205" s="106"/>
      <c r="SM205" s="106"/>
      <c r="SN205" s="106"/>
      <c r="SO205" s="106"/>
      <c r="SP205" s="106"/>
      <c r="SQ205" s="106"/>
      <c r="SR205" s="106"/>
      <c r="SS205" s="106"/>
      <c r="ST205" s="106"/>
      <c r="SU205" s="106"/>
      <c r="SV205" s="106"/>
      <c r="SW205" s="106"/>
      <c r="SX205" s="106"/>
      <c r="SY205" s="106"/>
      <c r="SZ205" s="106"/>
      <c r="TA205" s="106"/>
      <c r="TB205" s="106"/>
      <c r="TC205" s="106"/>
      <c r="TD205" s="106"/>
      <c r="TE205" s="106"/>
      <c r="TF205" s="106"/>
      <c r="TG205" s="106"/>
      <c r="TH205" s="106"/>
      <c r="TI205" s="106"/>
      <c r="TJ205" s="106"/>
      <c r="TK205" s="106"/>
      <c r="TL205" s="106"/>
      <c r="TM205" s="106"/>
      <c r="TN205" s="106"/>
      <c r="TO205" s="106"/>
      <c r="TP205" s="106"/>
      <c r="TQ205" s="106"/>
      <c r="TR205" s="106"/>
      <c r="TS205" s="106"/>
      <c r="TT205" s="106"/>
      <c r="TU205" s="106"/>
      <c r="TV205" s="106"/>
      <c r="TW205" s="106"/>
      <c r="TX205" s="106"/>
      <c r="TY205" s="106"/>
      <c r="TZ205" s="106"/>
      <c r="UA205" s="106"/>
      <c r="UB205" s="106"/>
      <c r="UC205" s="106"/>
      <c r="UD205" s="106"/>
      <c r="UE205" s="106"/>
      <c r="UF205" s="106"/>
      <c r="UG205" s="106"/>
      <c r="UH205" s="106"/>
      <c r="UI205" s="106"/>
      <c r="UJ205" s="106"/>
      <c r="UK205" s="106"/>
      <c r="UL205" s="106"/>
      <c r="UM205" s="106"/>
      <c r="UN205" s="106"/>
      <c r="UO205" s="106"/>
      <c r="UP205" s="106"/>
      <c r="UQ205" s="106"/>
      <c r="UR205" s="106"/>
      <c r="US205" s="106"/>
      <c r="UT205" s="106"/>
      <c r="UU205" s="106"/>
      <c r="UV205" s="106"/>
      <c r="UW205" s="106"/>
      <c r="UX205" s="106"/>
      <c r="UY205" s="106"/>
      <c r="UZ205" s="106"/>
      <c r="VA205" s="106"/>
      <c r="VB205" s="106"/>
      <c r="VC205" s="106"/>
      <c r="VD205" s="106"/>
      <c r="VE205" s="106"/>
      <c r="VF205" s="106"/>
      <c r="VG205" s="106"/>
      <c r="VH205" s="106"/>
      <c r="VI205" s="106"/>
      <c r="VJ205" s="106"/>
      <c r="VK205" s="106"/>
      <c r="VL205" s="106"/>
      <c r="VM205" s="106"/>
      <c r="VN205" s="106"/>
      <c r="VO205" s="106"/>
      <c r="VP205" s="106"/>
      <c r="VQ205" s="106"/>
      <c r="VR205" s="106"/>
      <c r="VS205" s="106"/>
      <c r="VT205" s="106"/>
      <c r="VU205" s="106"/>
      <c r="VV205" s="106"/>
      <c r="VW205" s="106"/>
      <c r="VX205" s="106"/>
      <c r="VY205" s="106"/>
      <c r="VZ205" s="106"/>
      <c r="WA205" s="106"/>
      <c r="WB205" s="106"/>
      <c r="WC205" s="106"/>
      <c r="WD205" s="106"/>
      <c r="WE205" s="106"/>
      <c r="WF205" s="106"/>
      <c r="WG205" s="106"/>
      <c r="WH205" s="106"/>
      <c r="WI205" s="106"/>
      <c r="WJ205" s="106"/>
      <c r="WK205" s="106"/>
      <c r="WL205" s="106"/>
      <c r="WM205" s="106"/>
      <c r="WN205" s="106"/>
      <c r="WO205" s="106"/>
      <c r="WP205" s="106"/>
      <c r="WQ205" s="106"/>
      <c r="WR205" s="106"/>
      <c r="WS205" s="106"/>
      <c r="WT205" s="106"/>
      <c r="WU205" s="106"/>
      <c r="WV205" s="106"/>
      <c r="WW205" s="106"/>
      <c r="WX205" s="106"/>
      <c r="WY205" s="106"/>
      <c r="WZ205" s="106"/>
      <c r="XA205" s="106"/>
      <c r="XB205" s="106"/>
      <c r="XC205" s="106"/>
      <c r="XD205" s="106"/>
      <c r="XE205" s="106"/>
      <c r="XF205" s="106"/>
      <c r="XG205" s="106"/>
      <c r="XH205" s="106"/>
      <c r="XI205" s="106"/>
      <c r="XJ205" s="106"/>
      <c r="XK205" s="106"/>
      <c r="XL205" s="106"/>
      <c r="XM205" s="106"/>
      <c r="XN205" s="106"/>
      <c r="XO205" s="106"/>
      <c r="XP205" s="106"/>
      <c r="XQ205" s="106"/>
      <c r="XR205" s="106"/>
      <c r="XS205" s="106"/>
      <c r="XT205" s="106"/>
      <c r="XU205" s="106"/>
      <c r="XV205" s="106"/>
      <c r="XW205" s="106"/>
      <c r="XX205" s="106"/>
      <c r="XY205" s="106"/>
      <c r="XZ205" s="106"/>
      <c r="YA205" s="106"/>
      <c r="YB205" s="106"/>
      <c r="YC205" s="106"/>
      <c r="YD205" s="106"/>
      <c r="YE205" s="106"/>
      <c r="YF205" s="106"/>
      <c r="YG205" s="106"/>
      <c r="YH205" s="106"/>
      <c r="YI205" s="106"/>
      <c r="YJ205" s="106"/>
      <c r="YK205" s="106"/>
      <c r="YL205" s="106"/>
      <c r="YM205" s="106"/>
      <c r="YN205" s="106"/>
      <c r="YO205" s="106"/>
      <c r="YP205" s="106"/>
      <c r="YQ205" s="106"/>
      <c r="YR205" s="106"/>
      <c r="YS205" s="106"/>
      <c r="YT205" s="106"/>
      <c r="YU205" s="106"/>
      <c r="YV205" s="106"/>
      <c r="YW205" s="106"/>
      <c r="YX205" s="106"/>
      <c r="YY205" s="106"/>
      <c r="YZ205" s="106"/>
      <c r="ZA205" s="106"/>
      <c r="ZB205" s="106"/>
      <c r="ZC205" s="106"/>
      <c r="ZD205" s="106"/>
      <c r="ZE205" s="106"/>
      <c r="ZF205" s="106"/>
      <c r="ZG205" s="106"/>
      <c r="ZH205" s="106"/>
      <c r="ZI205" s="106"/>
      <c r="ZJ205" s="106"/>
      <c r="ZK205" s="106"/>
      <c r="ZL205" s="106"/>
      <c r="ZM205" s="106"/>
      <c r="ZN205" s="106"/>
      <c r="ZO205" s="106"/>
      <c r="ZP205" s="106"/>
      <c r="ZQ205" s="106"/>
      <c r="ZR205" s="106"/>
      <c r="ZS205" s="106"/>
      <c r="ZT205" s="106"/>
      <c r="ZU205" s="106"/>
      <c r="ZV205" s="106"/>
      <c r="ZW205" s="106"/>
      <c r="ZX205" s="106"/>
      <c r="ZY205" s="106"/>
      <c r="ZZ205" s="106"/>
      <c r="AAA205" s="106"/>
      <c r="AAB205" s="106"/>
      <c r="AAC205" s="106"/>
      <c r="AAD205" s="106"/>
      <c r="AAE205" s="106"/>
      <c r="AAF205" s="106"/>
      <c r="AAG205" s="106"/>
      <c r="AAH205" s="106"/>
      <c r="AAI205" s="106"/>
      <c r="AAJ205" s="106"/>
      <c r="AAK205" s="106"/>
      <c r="AAL205" s="106"/>
      <c r="AAM205" s="106"/>
      <c r="AAN205" s="106"/>
      <c r="AAO205" s="106"/>
      <c r="AAP205" s="106"/>
      <c r="AAQ205" s="106"/>
      <c r="AAR205" s="106"/>
      <c r="AAS205" s="106"/>
      <c r="AAT205" s="106"/>
      <c r="AAU205" s="106"/>
      <c r="AAV205" s="106"/>
      <c r="AAW205" s="106"/>
      <c r="AAX205" s="106"/>
      <c r="AAY205" s="106"/>
      <c r="AAZ205" s="106"/>
      <c r="ABA205" s="106"/>
      <c r="ABB205" s="106"/>
      <c r="ABC205" s="106"/>
      <c r="ABD205" s="106"/>
      <c r="ABE205" s="106"/>
      <c r="ABF205" s="106"/>
      <c r="ABG205" s="106"/>
      <c r="ABH205" s="106"/>
      <c r="ABI205" s="106"/>
      <c r="ABJ205" s="106"/>
      <c r="ABK205" s="106"/>
      <c r="ABL205" s="106"/>
      <c r="ABM205" s="106"/>
      <c r="ABN205" s="106"/>
      <c r="ABO205" s="106"/>
      <c r="ABP205" s="106"/>
      <c r="ABQ205" s="106"/>
      <c r="ABR205" s="106"/>
      <c r="ABS205" s="106"/>
      <c r="ABT205" s="106"/>
      <c r="ABU205" s="106"/>
      <c r="ABV205" s="106"/>
      <c r="ABW205" s="106"/>
      <c r="ABX205" s="106"/>
      <c r="ABY205" s="106"/>
      <c r="ABZ205" s="106"/>
      <c r="ACA205" s="106"/>
      <c r="ACB205" s="106"/>
      <c r="ACC205" s="106"/>
      <c r="ACD205" s="106"/>
      <c r="ACE205" s="106"/>
      <c r="ACF205" s="106"/>
      <c r="ACG205" s="106"/>
      <c r="ACH205" s="106"/>
      <c r="ACI205" s="106"/>
      <c r="ACJ205" s="106"/>
      <c r="ACK205" s="106"/>
      <c r="ACL205" s="106"/>
      <c r="ACM205" s="106"/>
      <c r="ACN205" s="106"/>
      <c r="ACO205" s="106"/>
      <c r="ACP205" s="106"/>
      <c r="ACQ205" s="106"/>
      <c r="ACR205" s="106"/>
      <c r="ACS205" s="106"/>
      <c r="ACT205" s="106"/>
      <c r="ACU205" s="106"/>
      <c r="ACV205" s="106"/>
      <c r="ACW205" s="106"/>
      <c r="ACX205" s="106"/>
      <c r="ACY205" s="106"/>
      <c r="ACZ205" s="106"/>
      <c r="ADA205" s="106"/>
    </row>
    <row r="206" spans="1:781" s="81" customFormat="1" ht="15.6" x14ac:dyDescent="0.3">
      <c r="A206" s="56">
        <v>1</v>
      </c>
      <c r="B206" s="41" t="s">
        <v>609</v>
      </c>
      <c r="C206" s="24" t="s">
        <v>65</v>
      </c>
      <c r="D206" s="25" t="s">
        <v>58</v>
      </c>
      <c r="E206" s="25" t="s">
        <v>249</v>
      </c>
      <c r="F206" s="25">
        <v>66</v>
      </c>
      <c r="G206" s="79">
        <v>2500000</v>
      </c>
      <c r="H206" s="25">
        <v>1</v>
      </c>
      <c r="I206" s="25" t="s">
        <v>47</v>
      </c>
      <c r="J206" s="25" t="s">
        <v>206</v>
      </c>
      <c r="K206" s="95">
        <v>94</v>
      </c>
      <c r="L206" s="28">
        <v>1980</v>
      </c>
      <c r="M206" s="29">
        <v>29507</v>
      </c>
      <c r="N206" s="30">
        <v>2000000</v>
      </c>
      <c r="O206" s="31">
        <v>8</v>
      </c>
      <c r="P206" s="31"/>
      <c r="Q206" s="32" t="s">
        <v>369</v>
      </c>
      <c r="R206" s="33" t="s">
        <v>610</v>
      </c>
      <c r="S206" s="34" t="s">
        <v>172</v>
      </c>
      <c r="T206" s="35" t="str">
        <f t="shared" si="21"/>
        <v>Cu</v>
      </c>
      <c r="U206" s="34">
        <v>1300</v>
      </c>
      <c r="V206" s="34">
        <v>0.53</v>
      </c>
      <c r="W206" s="34"/>
      <c r="X206" s="34">
        <v>0.53</v>
      </c>
      <c r="Y206" s="34">
        <v>1967</v>
      </c>
      <c r="Z206" s="34">
        <v>100</v>
      </c>
      <c r="AA206" s="34" t="s">
        <v>173</v>
      </c>
      <c r="AB206" s="1"/>
      <c r="AC206" s="36">
        <f t="shared" si="20"/>
        <v>1.0544891448251208</v>
      </c>
      <c r="AD206" s="36">
        <f t="shared" si="22"/>
        <v>0.20512820512820512</v>
      </c>
      <c r="AE206" s="36">
        <f t="shared" si="23"/>
        <v>0</v>
      </c>
      <c r="AF206" s="36">
        <f t="shared" si="24"/>
        <v>1.2596173499533259</v>
      </c>
      <c r="AG206" s="37"/>
      <c r="AH206" s="37">
        <f>IF(A206=1,AF206,0)</f>
        <v>1.2596173499533259</v>
      </c>
      <c r="AI206" s="37">
        <f>IF(A206=2,AF206,0)</f>
        <v>0</v>
      </c>
      <c r="AJ206" s="37">
        <f>IF(A206=3,AF206,0)</f>
        <v>0</v>
      </c>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c r="JL206" s="1"/>
      <c r="JM206" s="1"/>
      <c r="JN206" s="1"/>
      <c r="JO206" s="1"/>
      <c r="JP206" s="1"/>
      <c r="JQ206" s="1"/>
      <c r="JR206" s="1"/>
      <c r="JS206" s="1"/>
      <c r="JT206" s="1"/>
      <c r="JU206" s="1"/>
      <c r="JV206" s="1"/>
      <c r="JW206" s="1"/>
      <c r="JX206" s="1"/>
      <c r="JY206" s="1"/>
      <c r="JZ206" s="1"/>
      <c r="KA206" s="1"/>
      <c r="KB206" s="1"/>
      <c r="KC206" s="1"/>
      <c r="KD206" s="1"/>
      <c r="KE206" s="1"/>
      <c r="KF206" s="1"/>
      <c r="KG206" s="1"/>
      <c r="KH206" s="1"/>
      <c r="KI206" s="1"/>
      <c r="KJ206" s="1"/>
      <c r="KK206" s="1"/>
      <c r="KL206" s="1"/>
      <c r="KM206" s="1"/>
      <c r="KN206" s="1"/>
      <c r="KO206" s="1"/>
      <c r="KP206" s="1"/>
      <c r="KQ206" s="1"/>
      <c r="KR206" s="1"/>
      <c r="KS206" s="1"/>
      <c r="KT206" s="1"/>
      <c r="KU206" s="1"/>
      <c r="KV206" s="1"/>
      <c r="KW206" s="1"/>
      <c r="KX206" s="1"/>
      <c r="KY206" s="1"/>
      <c r="KZ206" s="1"/>
      <c r="LA206" s="1"/>
      <c r="LB206" s="1"/>
      <c r="LC206" s="1"/>
      <c r="LD206" s="1"/>
      <c r="LE206" s="1"/>
      <c r="LF206" s="1"/>
      <c r="LG206" s="1"/>
      <c r="LH206" s="1"/>
      <c r="LI206" s="1"/>
      <c r="LJ206" s="1"/>
      <c r="LK206" s="1"/>
      <c r="LL206" s="1"/>
      <c r="LM206" s="1"/>
      <c r="LN206" s="1"/>
      <c r="LO206" s="1"/>
      <c r="LP206" s="1"/>
      <c r="LQ206" s="1"/>
      <c r="LR206" s="1"/>
      <c r="LS206" s="1"/>
      <c r="LT206" s="1"/>
      <c r="LU206" s="1"/>
      <c r="LV206" s="1"/>
      <c r="LW206" s="1"/>
      <c r="LX206" s="1"/>
      <c r="LY206" s="1"/>
      <c r="LZ206" s="1"/>
      <c r="MA206" s="1"/>
      <c r="MB206" s="1"/>
      <c r="MC206" s="1"/>
      <c r="MD206" s="1"/>
      <c r="ME206" s="1"/>
      <c r="MF206" s="1"/>
      <c r="MG206" s="1"/>
      <c r="MH206" s="1"/>
      <c r="MI206" s="1"/>
      <c r="MJ206" s="1"/>
      <c r="MK206" s="1"/>
      <c r="ML206" s="1"/>
      <c r="MM206" s="1"/>
      <c r="MN206" s="1"/>
      <c r="MO206" s="1"/>
      <c r="MP206" s="1"/>
      <c r="MQ206" s="1"/>
      <c r="MR206" s="1"/>
      <c r="MS206" s="1"/>
      <c r="MT206" s="1"/>
      <c r="MU206" s="1"/>
      <c r="MV206" s="1"/>
      <c r="MW206" s="1"/>
      <c r="MX206" s="1"/>
      <c r="MY206" s="1"/>
      <c r="MZ206" s="1"/>
      <c r="NA206" s="1"/>
      <c r="NB206" s="1"/>
      <c r="NC206" s="1"/>
      <c r="ND206" s="1"/>
      <c r="NE206" s="1"/>
      <c r="NF206" s="1"/>
      <c r="NG206" s="1"/>
      <c r="NH206" s="1"/>
      <c r="NI206" s="1"/>
      <c r="NJ206" s="1"/>
      <c r="NK206" s="1"/>
      <c r="NL206" s="1"/>
      <c r="NM206" s="1"/>
      <c r="NN206" s="1"/>
      <c r="NO206" s="1"/>
      <c r="NP206" s="1"/>
      <c r="NQ206" s="1"/>
      <c r="NR206" s="1"/>
      <c r="NS206" s="1"/>
      <c r="NT206" s="1"/>
      <c r="NU206" s="1"/>
      <c r="NV206" s="1"/>
      <c r="NW206" s="1"/>
      <c r="NX206" s="1"/>
      <c r="NY206" s="1"/>
      <c r="NZ206" s="1"/>
      <c r="OA206" s="1"/>
      <c r="OB206" s="1"/>
      <c r="OC206" s="1"/>
      <c r="OD206" s="1"/>
      <c r="OE206" s="1"/>
      <c r="OF206" s="1"/>
      <c r="OG206" s="1"/>
      <c r="OH206" s="1"/>
      <c r="OI206" s="1"/>
      <c r="OJ206" s="1"/>
      <c r="OK206" s="1"/>
      <c r="OL206" s="1"/>
      <c r="OM206" s="1"/>
      <c r="ON206" s="1"/>
      <c r="OO206" s="1"/>
      <c r="OP206" s="1"/>
      <c r="OQ206" s="1"/>
      <c r="OR206" s="1"/>
      <c r="OS206" s="1"/>
      <c r="OT206" s="1"/>
      <c r="OU206" s="1"/>
      <c r="OV206" s="1"/>
      <c r="OW206" s="1"/>
      <c r="OX206" s="1"/>
      <c r="OY206" s="1"/>
      <c r="OZ206" s="1"/>
      <c r="PA206" s="1"/>
      <c r="PB206" s="1"/>
      <c r="PC206" s="1"/>
      <c r="PD206" s="1"/>
      <c r="PE206" s="1"/>
      <c r="PF206" s="1"/>
      <c r="PG206" s="1"/>
      <c r="PH206" s="1"/>
      <c r="PI206" s="1"/>
      <c r="PJ206" s="1"/>
      <c r="PK206" s="1"/>
      <c r="PL206" s="1"/>
      <c r="PM206" s="1"/>
      <c r="PN206" s="1"/>
      <c r="PO206" s="1"/>
      <c r="PP206" s="1"/>
      <c r="PQ206" s="1"/>
      <c r="PR206" s="1"/>
      <c r="PS206" s="1"/>
      <c r="PT206" s="1"/>
      <c r="PU206" s="1"/>
      <c r="PV206" s="1"/>
      <c r="PW206" s="1"/>
      <c r="PX206" s="1"/>
      <c r="PY206" s="1"/>
      <c r="PZ206" s="1"/>
      <c r="QA206" s="1"/>
      <c r="QB206" s="1"/>
      <c r="QC206" s="1"/>
      <c r="QD206" s="1"/>
      <c r="QE206" s="1"/>
      <c r="QF206" s="1"/>
      <c r="QG206" s="1"/>
      <c r="QH206" s="1"/>
      <c r="QI206" s="1"/>
      <c r="QJ206" s="1"/>
      <c r="QK206" s="1"/>
      <c r="QL206" s="1"/>
      <c r="QM206" s="1"/>
      <c r="QN206" s="1"/>
      <c r="QO206" s="1"/>
      <c r="QP206" s="1"/>
      <c r="QQ206" s="1"/>
      <c r="QR206" s="1"/>
      <c r="QS206" s="1"/>
      <c r="QT206" s="1"/>
      <c r="QU206" s="1"/>
      <c r="QV206" s="1"/>
      <c r="QW206" s="1"/>
      <c r="QX206" s="1"/>
      <c r="QY206" s="1"/>
      <c r="QZ206" s="1"/>
      <c r="RA206" s="1"/>
      <c r="RB206" s="1"/>
      <c r="RC206" s="1"/>
      <c r="RD206" s="1"/>
      <c r="RE206" s="1"/>
      <c r="RF206" s="1"/>
      <c r="RG206" s="1"/>
      <c r="RH206" s="1"/>
      <c r="RI206" s="1"/>
      <c r="RJ206" s="1"/>
      <c r="RK206" s="1"/>
      <c r="RL206" s="1"/>
      <c r="RM206" s="1"/>
      <c r="RN206" s="1"/>
      <c r="RO206" s="1"/>
      <c r="RP206" s="1"/>
      <c r="RQ206" s="1"/>
      <c r="RR206" s="1"/>
      <c r="RS206" s="1"/>
      <c r="RT206" s="1"/>
      <c r="RU206" s="1"/>
      <c r="RV206" s="1"/>
      <c r="RW206" s="1"/>
      <c r="RX206" s="1"/>
      <c r="RY206" s="1"/>
      <c r="RZ206" s="1"/>
      <c r="SA206" s="1"/>
      <c r="SB206" s="1"/>
      <c r="SC206" s="1"/>
      <c r="SD206" s="1"/>
      <c r="SE206" s="1"/>
      <c r="SF206" s="1"/>
      <c r="SG206" s="1"/>
      <c r="SH206" s="1"/>
      <c r="SI206" s="1"/>
      <c r="SJ206" s="1"/>
      <c r="SK206" s="1"/>
      <c r="SL206" s="1"/>
      <c r="SM206" s="1"/>
      <c r="SN206" s="1"/>
      <c r="SO206" s="1"/>
      <c r="SP206" s="1"/>
      <c r="SQ206" s="1"/>
      <c r="SR206" s="1"/>
      <c r="SS206" s="1"/>
      <c r="ST206" s="1"/>
      <c r="SU206" s="1"/>
      <c r="SV206" s="1"/>
      <c r="SW206" s="1"/>
      <c r="SX206" s="1"/>
      <c r="SY206" s="1"/>
      <c r="SZ206" s="1"/>
      <c r="TA206" s="1"/>
      <c r="TB206" s="1"/>
      <c r="TC206" s="1"/>
      <c r="TD206" s="1"/>
      <c r="TE206" s="1"/>
      <c r="TF206" s="1"/>
      <c r="TG206" s="1"/>
      <c r="TH206" s="1"/>
      <c r="TI206" s="1"/>
      <c r="TJ206" s="1"/>
      <c r="TK206" s="1"/>
      <c r="TL206" s="1"/>
      <c r="TM206" s="1"/>
      <c r="TN206" s="1"/>
      <c r="TO206" s="1"/>
      <c r="TP206" s="1"/>
      <c r="TQ206" s="1"/>
      <c r="TR206" s="1"/>
      <c r="TS206" s="1"/>
      <c r="TT206" s="1"/>
      <c r="TU206" s="1"/>
      <c r="TV206" s="1"/>
      <c r="TW206" s="1"/>
      <c r="TX206" s="1"/>
      <c r="TY206" s="1"/>
      <c r="TZ206" s="1"/>
      <c r="UA206" s="1"/>
      <c r="UB206" s="1"/>
      <c r="UC206" s="1"/>
      <c r="UD206" s="1"/>
      <c r="UE206" s="1"/>
      <c r="UF206" s="1"/>
      <c r="UG206" s="1"/>
      <c r="UH206" s="1"/>
      <c r="UI206" s="1"/>
      <c r="UJ206" s="1"/>
      <c r="UK206" s="1"/>
      <c r="UL206" s="1"/>
      <c r="UM206" s="1"/>
      <c r="UN206" s="1"/>
      <c r="UO206" s="1"/>
      <c r="UP206" s="1"/>
      <c r="UQ206" s="1"/>
      <c r="UR206" s="1"/>
      <c r="US206" s="1"/>
      <c r="UT206" s="1"/>
      <c r="UU206" s="1"/>
      <c r="UV206" s="1"/>
      <c r="UW206" s="1"/>
      <c r="UX206" s="1"/>
      <c r="UY206" s="1"/>
      <c r="UZ206" s="1"/>
      <c r="VA206" s="1"/>
      <c r="VB206" s="1"/>
      <c r="VC206" s="1"/>
      <c r="VD206" s="1"/>
      <c r="VE206" s="1"/>
      <c r="VF206" s="1"/>
      <c r="VG206" s="1"/>
      <c r="VH206" s="1"/>
      <c r="VI206" s="1"/>
      <c r="VJ206" s="1"/>
      <c r="VK206" s="1"/>
      <c r="VL206" s="1"/>
      <c r="VM206" s="1"/>
      <c r="VN206" s="1"/>
      <c r="VO206" s="1"/>
      <c r="VP206" s="1"/>
      <c r="VQ206" s="1"/>
      <c r="VR206" s="1"/>
      <c r="VS206" s="1"/>
      <c r="VT206" s="1"/>
      <c r="VU206" s="1"/>
      <c r="VV206" s="1"/>
      <c r="VW206" s="1"/>
      <c r="VX206" s="1"/>
      <c r="VY206" s="1"/>
      <c r="VZ206" s="1"/>
      <c r="WA206" s="1"/>
      <c r="WB206" s="1"/>
      <c r="WC206" s="1"/>
      <c r="WD206" s="1"/>
      <c r="WE206" s="1"/>
      <c r="WF206" s="1"/>
      <c r="WG206" s="1"/>
      <c r="WH206" s="1"/>
      <c r="WI206" s="1"/>
      <c r="WJ206" s="1"/>
      <c r="WK206" s="1"/>
      <c r="WL206" s="1"/>
      <c r="WM206" s="1"/>
      <c r="WN206" s="1"/>
      <c r="WO206" s="1"/>
      <c r="WP206" s="1"/>
      <c r="WQ206" s="1"/>
      <c r="WR206" s="1"/>
      <c r="WS206" s="1"/>
      <c r="WT206" s="1"/>
      <c r="WU206" s="1"/>
      <c r="WV206" s="1"/>
      <c r="WW206" s="1"/>
      <c r="WX206" s="1"/>
      <c r="WY206" s="1"/>
      <c r="WZ206" s="1"/>
      <c r="XA206" s="1"/>
      <c r="XB206" s="1"/>
      <c r="XC206" s="1"/>
      <c r="XD206" s="1"/>
      <c r="XE206" s="1"/>
      <c r="XF206" s="1"/>
      <c r="XG206" s="1"/>
      <c r="XH206" s="1"/>
      <c r="XI206" s="1"/>
      <c r="XJ206" s="1"/>
      <c r="XK206" s="1"/>
      <c r="XL206" s="1"/>
      <c r="XM206" s="1"/>
      <c r="XN206" s="1"/>
      <c r="XO206" s="1"/>
      <c r="XP206" s="1"/>
      <c r="XQ206" s="1"/>
      <c r="XR206" s="1"/>
      <c r="XS206" s="1"/>
      <c r="XT206" s="1"/>
      <c r="XU206" s="1"/>
      <c r="XV206" s="1"/>
      <c r="XW206" s="1"/>
      <c r="XX206" s="1"/>
      <c r="XY206" s="1"/>
      <c r="XZ206" s="1"/>
      <c r="YA206" s="1"/>
      <c r="YB206" s="1"/>
      <c r="YC206" s="1"/>
      <c r="YD206" s="1"/>
      <c r="YE206" s="1"/>
      <c r="YF206" s="1"/>
      <c r="YG206" s="1"/>
      <c r="YH206" s="1"/>
      <c r="YI206" s="1"/>
      <c r="YJ206" s="1"/>
      <c r="YK206" s="1"/>
      <c r="YL206" s="1"/>
      <c r="YM206" s="1"/>
      <c r="YN206" s="1"/>
      <c r="YO206" s="1"/>
      <c r="YP206" s="1"/>
      <c r="YQ206" s="1"/>
      <c r="YR206" s="1"/>
      <c r="YS206" s="1"/>
      <c r="YT206" s="1"/>
      <c r="YU206" s="1"/>
      <c r="YV206" s="1"/>
      <c r="YW206" s="1"/>
      <c r="YX206" s="1"/>
      <c r="YY206" s="1"/>
      <c r="YZ206" s="1"/>
      <c r="ZA206" s="1"/>
      <c r="ZB206" s="1"/>
      <c r="ZC206" s="1"/>
      <c r="ZD206" s="1"/>
      <c r="ZE206" s="1"/>
      <c r="ZF206" s="1"/>
      <c r="ZG206" s="1"/>
      <c r="ZH206" s="1"/>
      <c r="ZI206" s="1"/>
      <c r="ZJ206" s="1"/>
      <c r="ZK206" s="1"/>
      <c r="ZL206" s="1"/>
      <c r="ZM206" s="1"/>
      <c r="ZN206" s="1"/>
      <c r="ZO206" s="1"/>
      <c r="ZP206" s="1"/>
      <c r="ZQ206" s="1"/>
      <c r="ZR206" s="1"/>
      <c r="ZS206" s="1"/>
      <c r="ZT206" s="1"/>
      <c r="ZU206" s="1"/>
      <c r="ZV206" s="1"/>
      <c r="ZW206" s="1"/>
      <c r="ZX206" s="1"/>
      <c r="ZY206" s="1"/>
      <c r="ZZ206" s="1"/>
      <c r="AAA206" s="1"/>
      <c r="AAB206" s="1"/>
      <c r="AAC206" s="1"/>
      <c r="AAD206" s="1"/>
      <c r="AAE206" s="1"/>
      <c r="AAF206" s="1"/>
      <c r="AAG206" s="1"/>
      <c r="AAH206" s="1"/>
      <c r="AAI206" s="1"/>
      <c r="AAJ206" s="1"/>
      <c r="AAK206" s="1"/>
      <c r="AAL206" s="1"/>
      <c r="AAM206" s="1"/>
      <c r="AAN206" s="1"/>
      <c r="AAO206" s="1"/>
      <c r="AAP206" s="1"/>
      <c r="AAQ206" s="1"/>
      <c r="AAR206" s="1"/>
      <c r="AAS206" s="1"/>
      <c r="AAT206" s="1"/>
      <c r="AAU206" s="1"/>
      <c r="AAV206" s="1"/>
      <c r="AAW206" s="1"/>
      <c r="AAX206" s="1"/>
      <c r="AAY206" s="1"/>
      <c r="AAZ206" s="1"/>
      <c r="ABA206" s="1"/>
      <c r="ABB206" s="1"/>
      <c r="ABC206" s="1"/>
      <c r="ABD206" s="1"/>
      <c r="ABE206" s="1"/>
      <c r="ABF206" s="1"/>
      <c r="ABG206" s="1"/>
      <c r="ABH206" s="1"/>
      <c r="ABI206" s="1"/>
      <c r="ABJ206" s="1"/>
      <c r="ABK206" s="1"/>
      <c r="ABL206" s="1"/>
      <c r="ABM206" s="1"/>
      <c r="ABN206" s="1"/>
      <c r="ABO206" s="1"/>
      <c r="ABP206" s="1"/>
      <c r="ABQ206" s="1"/>
      <c r="ABR206" s="1"/>
      <c r="ABS206" s="1"/>
      <c r="ABT206" s="1"/>
      <c r="ABU206" s="1"/>
      <c r="ABV206" s="1"/>
      <c r="ABW206" s="1"/>
      <c r="ABX206" s="1"/>
      <c r="ABY206" s="1"/>
      <c r="ABZ206" s="1"/>
      <c r="ACA206" s="1"/>
      <c r="ACB206" s="1"/>
      <c r="ACC206" s="1"/>
      <c r="ACD206" s="1"/>
      <c r="ACE206" s="1"/>
      <c r="ACF206" s="1"/>
      <c r="ACG206" s="1"/>
      <c r="ACH206" s="1"/>
      <c r="ACI206" s="1"/>
      <c r="ACJ206" s="1"/>
      <c r="ACK206" s="1"/>
      <c r="ACL206" s="1"/>
      <c r="ACM206" s="1"/>
      <c r="ACN206" s="1"/>
      <c r="ACO206" s="1"/>
      <c r="ACP206" s="1"/>
      <c r="ACQ206" s="1"/>
      <c r="ACR206" s="1"/>
      <c r="ACS206" s="1"/>
      <c r="ACT206" s="1"/>
      <c r="ACU206" s="1"/>
      <c r="ACV206" s="1"/>
      <c r="ACW206" s="1"/>
      <c r="ACX206" s="1"/>
      <c r="ACY206" s="1"/>
      <c r="ACZ206" s="1"/>
      <c r="ADA206" s="1"/>
    </row>
    <row r="207" spans="1:781" s="81" customFormat="1" ht="15.6" x14ac:dyDescent="0.3">
      <c r="A207" s="38">
        <v>3</v>
      </c>
      <c r="B207" s="41" t="s">
        <v>611</v>
      </c>
      <c r="C207" s="24" t="s">
        <v>134</v>
      </c>
      <c r="D207" s="25"/>
      <c r="E207" s="25"/>
      <c r="F207" s="25">
        <v>7</v>
      </c>
      <c r="G207" s="79"/>
      <c r="H207" s="25">
        <v>1</v>
      </c>
      <c r="I207" s="25" t="s">
        <v>47</v>
      </c>
      <c r="J207" s="25" t="s">
        <v>206</v>
      </c>
      <c r="K207" s="95">
        <v>119</v>
      </c>
      <c r="L207" s="28">
        <v>1980</v>
      </c>
      <c r="M207" s="88">
        <v>29342</v>
      </c>
      <c r="N207" s="30"/>
      <c r="O207" s="31"/>
      <c r="P207" s="31"/>
      <c r="Q207" s="32" t="s">
        <v>429</v>
      </c>
      <c r="R207" s="33"/>
      <c r="S207" s="104" t="s">
        <v>270</v>
      </c>
      <c r="T207" s="35" t="str">
        <f t="shared" si="21"/>
        <v>Sand</v>
      </c>
      <c r="U207" s="34"/>
      <c r="V207" s="34"/>
      <c r="W207" s="34"/>
      <c r="X207" s="34"/>
      <c r="Y207" s="34"/>
      <c r="Z207" s="34"/>
      <c r="AA207" s="34"/>
      <c r="AB207" s="1"/>
      <c r="AC207" s="36">
        <f t="shared" si="20"/>
        <v>0</v>
      </c>
      <c r="AD207" s="36">
        <f t="shared" si="22"/>
        <v>0</v>
      </c>
      <c r="AE207" s="36">
        <f t="shared" si="23"/>
        <v>0</v>
      </c>
      <c r="AF207" s="36">
        <f t="shared" si="24"/>
        <v>0</v>
      </c>
      <c r="AG207" s="37"/>
      <c r="AH207" s="37">
        <f>IF(A207=1,AF207,0)</f>
        <v>0</v>
      </c>
      <c r="AI207" s="37">
        <f>IF(A207=2,AF207,0)</f>
        <v>0</v>
      </c>
      <c r="AJ207" s="37">
        <f>IF(A207=3,AF207,0)</f>
        <v>0</v>
      </c>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c r="JL207" s="1"/>
      <c r="JM207" s="1"/>
      <c r="JN207" s="1"/>
      <c r="JO207" s="1"/>
      <c r="JP207" s="1"/>
      <c r="JQ207" s="1"/>
      <c r="JR207" s="1"/>
      <c r="JS207" s="1"/>
      <c r="JT207" s="1"/>
      <c r="JU207" s="1"/>
      <c r="JV207" s="1"/>
      <c r="JW207" s="1"/>
      <c r="JX207" s="1"/>
      <c r="JY207" s="1"/>
      <c r="JZ207" s="1"/>
      <c r="KA207" s="1"/>
      <c r="KB207" s="1"/>
      <c r="KC207" s="1"/>
      <c r="KD207" s="1"/>
      <c r="KE207" s="1"/>
      <c r="KF207" s="1"/>
      <c r="KG207" s="1"/>
      <c r="KH207" s="1"/>
      <c r="KI207" s="1"/>
      <c r="KJ207" s="1"/>
      <c r="KK207" s="1"/>
      <c r="KL207" s="1"/>
      <c r="KM207" s="1"/>
      <c r="KN207" s="1"/>
      <c r="KO207" s="1"/>
      <c r="KP207" s="1"/>
      <c r="KQ207" s="1"/>
      <c r="KR207" s="1"/>
      <c r="KS207" s="1"/>
      <c r="KT207" s="1"/>
      <c r="KU207" s="1"/>
      <c r="KV207" s="1"/>
      <c r="KW207" s="1"/>
      <c r="KX207" s="1"/>
      <c r="KY207" s="1"/>
      <c r="KZ207" s="1"/>
      <c r="LA207" s="1"/>
      <c r="LB207" s="1"/>
      <c r="LC207" s="1"/>
      <c r="LD207" s="1"/>
      <c r="LE207" s="1"/>
      <c r="LF207" s="1"/>
      <c r="LG207" s="1"/>
      <c r="LH207" s="1"/>
      <c r="LI207" s="1"/>
      <c r="LJ207" s="1"/>
      <c r="LK207" s="1"/>
      <c r="LL207" s="1"/>
      <c r="LM207" s="1"/>
      <c r="LN207" s="1"/>
      <c r="LO207" s="1"/>
      <c r="LP207" s="1"/>
      <c r="LQ207" s="1"/>
      <c r="LR207" s="1"/>
      <c r="LS207" s="1"/>
      <c r="LT207" s="1"/>
      <c r="LU207" s="1"/>
      <c r="LV207" s="1"/>
      <c r="LW207" s="1"/>
      <c r="LX207" s="1"/>
      <c r="LY207" s="1"/>
      <c r="LZ207" s="1"/>
      <c r="MA207" s="1"/>
      <c r="MB207" s="1"/>
      <c r="MC207" s="1"/>
      <c r="MD207" s="1"/>
      <c r="ME207" s="1"/>
      <c r="MF207" s="1"/>
      <c r="MG207" s="1"/>
      <c r="MH207" s="1"/>
      <c r="MI207" s="1"/>
      <c r="MJ207" s="1"/>
      <c r="MK207" s="1"/>
      <c r="ML207" s="1"/>
      <c r="MM207" s="1"/>
      <c r="MN207" s="1"/>
      <c r="MO207" s="1"/>
      <c r="MP207" s="1"/>
      <c r="MQ207" s="1"/>
      <c r="MR207" s="1"/>
      <c r="MS207" s="1"/>
      <c r="MT207" s="1"/>
      <c r="MU207" s="1"/>
      <c r="MV207" s="1"/>
      <c r="MW207" s="1"/>
      <c r="MX207" s="1"/>
      <c r="MY207" s="1"/>
      <c r="MZ207" s="1"/>
      <c r="NA207" s="1"/>
      <c r="NB207" s="1"/>
      <c r="NC207" s="1"/>
      <c r="ND207" s="1"/>
      <c r="NE207" s="1"/>
      <c r="NF207" s="1"/>
      <c r="NG207" s="1"/>
      <c r="NH207" s="1"/>
      <c r="NI207" s="1"/>
      <c r="NJ207" s="1"/>
      <c r="NK207" s="1"/>
      <c r="NL207" s="1"/>
      <c r="NM207" s="1"/>
      <c r="NN207" s="1"/>
      <c r="NO207" s="1"/>
      <c r="NP207" s="1"/>
      <c r="NQ207" s="1"/>
      <c r="NR207" s="1"/>
      <c r="NS207" s="1"/>
      <c r="NT207" s="1"/>
      <c r="NU207" s="1"/>
      <c r="NV207" s="1"/>
      <c r="NW207" s="1"/>
      <c r="NX207" s="1"/>
      <c r="NY207" s="1"/>
      <c r="NZ207" s="1"/>
      <c r="OA207" s="1"/>
      <c r="OB207" s="1"/>
      <c r="OC207" s="1"/>
      <c r="OD207" s="1"/>
      <c r="OE207" s="1"/>
      <c r="OF207" s="1"/>
      <c r="OG207" s="1"/>
      <c r="OH207" s="1"/>
      <c r="OI207" s="1"/>
      <c r="OJ207" s="1"/>
      <c r="OK207" s="1"/>
      <c r="OL207" s="1"/>
      <c r="OM207" s="1"/>
      <c r="ON207" s="1"/>
      <c r="OO207" s="1"/>
      <c r="OP207" s="1"/>
      <c r="OQ207" s="1"/>
      <c r="OR207" s="1"/>
      <c r="OS207" s="1"/>
      <c r="OT207" s="1"/>
      <c r="OU207" s="1"/>
      <c r="OV207" s="1"/>
      <c r="OW207" s="1"/>
      <c r="OX207" s="1"/>
      <c r="OY207" s="1"/>
      <c r="OZ207" s="1"/>
      <c r="PA207" s="1"/>
      <c r="PB207" s="1"/>
      <c r="PC207" s="1"/>
      <c r="PD207" s="1"/>
      <c r="PE207" s="1"/>
      <c r="PF207" s="1"/>
      <c r="PG207" s="1"/>
      <c r="PH207" s="1"/>
      <c r="PI207" s="1"/>
      <c r="PJ207" s="1"/>
      <c r="PK207" s="1"/>
      <c r="PL207" s="1"/>
      <c r="PM207" s="1"/>
      <c r="PN207" s="1"/>
      <c r="PO207" s="1"/>
      <c r="PP207" s="1"/>
      <c r="PQ207" s="1"/>
      <c r="PR207" s="1"/>
      <c r="PS207" s="1"/>
      <c r="PT207" s="1"/>
      <c r="PU207" s="1"/>
      <c r="PV207" s="1"/>
      <c r="PW207" s="1"/>
      <c r="PX207" s="1"/>
      <c r="PY207" s="1"/>
      <c r="PZ207" s="1"/>
      <c r="QA207" s="1"/>
      <c r="QB207" s="1"/>
      <c r="QC207" s="1"/>
      <c r="QD207" s="1"/>
      <c r="QE207" s="1"/>
      <c r="QF207" s="1"/>
      <c r="QG207" s="1"/>
      <c r="QH207" s="1"/>
      <c r="QI207" s="1"/>
      <c r="QJ207" s="1"/>
      <c r="QK207" s="1"/>
      <c r="QL207" s="1"/>
      <c r="QM207" s="1"/>
      <c r="QN207" s="1"/>
      <c r="QO207" s="1"/>
      <c r="QP207" s="1"/>
      <c r="QQ207" s="1"/>
      <c r="QR207" s="1"/>
      <c r="QS207" s="1"/>
      <c r="QT207" s="1"/>
      <c r="QU207" s="1"/>
      <c r="QV207" s="1"/>
      <c r="QW207" s="1"/>
      <c r="QX207" s="1"/>
      <c r="QY207" s="1"/>
      <c r="QZ207" s="1"/>
      <c r="RA207" s="1"/>
      <c r="RB207" s="1"/>
      <c r="RC207" s="1"/>
      <c r="RD207" s="1"/>
      <c r="RE207" s="1"/>
      <c r="RF207" s="1"/>
      <c r="RG207" s="1"/>
      <c r="RH207" s="1"/>
      <c r="RI207" s="1"/>
      <c r="RJ207" s="1"/>
      <c r="RK207" s="1"/>
      <c r="RL207" s="1"/>
      <c r="RM207" s="1"/>
      <c r="RN207" s="1"/>
      <c r="RO207" s="1"/>
      <c r="RP207" s="1"/>
      <c r="RQ207" s="1"/>
      <c r="RR207" s="1"/>
      <c r="RS207" s="1"/>
      <c r="RT207" s="1"/>
      <c r="RU207" s="1"/>
      <c r="RV207" s="1"/>
      <c r="RW207" s="1"/>
      <c r="RX207" s="1"/>
      <c r="RY207" s="1"/>
      <c r="RZ207" s="1"/>
      <c r="SA207" s="1"/>
      <c r="SB207" s="1"/>
      <c r="SC207" s="1"/>
      <c r="SD207" s="1"/>
      <c r="SE207" s="1"/>
      <c r="SF207" s="1"/>
      <c r="SG207" s="1"/>
      <c r="SH207" s="1"/>
      <c r="SI207" s="1"/>
      <c r="SJ207" s="1"/>
      <c r="SK207" s="1"/>
      <c r="SL207" s="1"/>
      <c r="SM207" s="1"/>
      <c r="SN207" s="1"/>
      <c r="SO207" s="1"/>
      <c r="SP207" s="1"/>
      <c r="SQ207" s="1"/>
      <c r="SR207" s="1"/>
      <c r="SS207" s="1"/>
      <c r="ST207" s="1"/>
      <c r="SU207" s="1"/>
      <c r="SV207" s="1"/>
      <c r="SW207" s="1"/>
      <c r="SX207" s="1"/>
      <c r="SY207" s="1"/>
      <c r="SZ207" s="1"/>
      <c r="TA207" s="1"/>
      <c r="TB207" s="1"/>
      <c r="TC207" s="1"/>
      <c r="TD207" s="1"/>
      <c r="TE207" s="1"/>
      <c r="TF207" s="1"/>
      <c r="TG207" s="1"/>
      <c r="TH207" s="1"/>
      <c r="TI207" s="1"/>
      <c r="TJ207" s="1"/>
      <c r="TK207" s="1"/>
      <c r="TL207" s="1"/>
      <c r="TM207" s="1"/>
      <c r="TN207" s="1"/>
      <c r="TO207" s="1"/>
      <c r="TP207" s="1"/>
      <c r="TQ207" s="1"/>
      <c r="TR207" s="1"/>
      <c r="TS207" s="1"/>
      <c r="TT207" s="1"/>
      <c r="TU207" s="1"/>
      <c r="TV207" s="1"/>
      <c r="TW207" s="1"/>
      <c r="TX207" s="1"/>
      <c r="TY207" s="1"/>
      <c r="TZ207" s="1"/>
      <c r="UA207" s="1"/>
      <c r="UB207" s="1"/>
      <c r="UC207" s="1"/>
      <c r="UD207" s="1"/>
      <c r="UE207" s="1"/>
      <c r="UF207" s="1"/>
      <c r="UG207" s="1"/>
      <c r="UH207" s="1"/>
      <c r="UI207" s="1"/>
      <c r="UJ207" s="1"/>
      <c r="UK207" s="1"/>
      <c r="UL207" s="1"/>
      <c r="UM207" s="1"/>
      <c r="UN207" s="1"/>
      <c r="UO207" s="1"/>
      <c r="UP207" s="1"/>
      <c r="UQ207" s="1"/>
      <c r="UR207" s="1"/>
      <c r="US207" s="1"/>
      <c r="UT207" s="1"/>
      <c r="UU207" s="1"/>
      <c r="UV207" s="1"/>
      <c r="UW207" s="1"/>
      <c r="UX207" s="1"/>
      <c r="UY207" s="1"/>
      <c r="UZ207" s="1"/>
      <c r="VA207" s="1"/>
      <c r="VB207" s="1"/>
      <c r="VC207" s="1"/>
      <c r="VD207" s="1"/>
      <c r="VE207" s="1"/>
      <c r="VF207" s="1"/>
      <c r="VG207" s="1"/>
      <c r="VH207" s="1"/>
      <c r="VI207" s="1"/>
      <c r="VJ207" s="1"/>
      <c r="VK207" s="1"/>
      <c r="VL207" s="1"/>
      <c r="VM207" s="1"/>
      <c r="VN207" s="1"/>
      <c r="VO207" s="1"/>
      <c r="VP207" s="1"/>
      <c r="VQ207" s="1"/>
      <c r="VR207" s="1"/>
      <c r="VS207" s="1"/>
      <c r="VT207" s="1"/>
      <c r="VU207" s="1"/>
      <c r="VV207" s="1"/>
      <c r="VW207" s="1"/>
      <c r="VX207" s="1"/>
      <c r="VY207" s="1"/>
      <c r="VZ207" s="1"/>
      <c r="WA207" s="1"/>
      <c r="WB207" s="1"/>
      <c r="WC207" s="1"/>
      <c r="WD207" s="1"/>
      <c r="WE207" s="1"/>
      <c r="WF207" s="1"/>
      <c r="WG207" s="1"/>
      <c r="WH207" s="1"/>
      <c r="WI207" s="1"/>
      <c r="WJ207" s="1"/>
      <c r="WK207" s="1"/>
      <c r="WL207" s="1"/>
      <c r="WM207" s="1"/>
      <c r="WN207" s="1"/>
      <c r="WO207" s="1"/>
      <c r="WP207" s="1"/>
      <c r="WQ207" s="1"/>
      <c r="WR207" s="1"/>
      <c r="WS207" s="1"/>
      <c r="WT207" s="1"/>
      <c r="WU207" s="1"/>
      <c r="WV207" s="1"/>
      <c r="WW207" s="1"/>
      <c r="WX207" s="1"/>
      <c r="WY207" s="1"/>
      <c r="WZ207" s="1"/>
      <c r="XA207" s="1"/>
      <c r="XB207" s="1"/>
      <c r="XC207" s="1"/>
      <c r="XD207" s="1"/>
      <c r="XE207" s="1"/>
      <c r="XF207" s="1"/>
      <c r="XG207" s="1"/>
      <c r="XH207" s="1"/>
      <c r="XI207" s="1"/>
      <c r="XJ207" s="1"/>
      <c r="XK207" s="1"/>
      <c r="XL207" s="1"/>
      <c r="XM207" s="1"/>
      <c r="XN207" s="1"/>
      <c r="XO207" s="1"/>
      <c r="XP207" s="1"/>
      <c r="XQ207" s="1"/>
      <c r="XR207" s="1"/>
      <c r="XS207" s="1"/>
      <c r="XT207" s="1"/>
      <c r="XU207" s="1"/>
      <c r="XV207" s="1"/>
      <c r="XW207" s="1"/>
      <c r="XX207" s="1"/>
      <c r="XY207" s="1"/>
      <c r="XZ207" s="1"/>
      <c r="YA207" s="1"/>
      <c r="YB207" s="1"/>
      <c r="YC207" s="1"/>
      <c r="YD207" s="1"/>
      <c r="YE207" s="1"/>
      <c r="YF207" s="1"/>
      <c r="YG207" s="1"/>
      <c r="YH207" s="1"/>
      <c r="YI207" s="1"/>
      <c r="YJ207" s="1"/>
      <c r="YK207" s="1"/>
      <c r="YL207" s="1"/>
      <c r="YM207" s="1"/>
      <c r="YN207" s="1"/>
      <c r="YO207" s="1"/>
      <c r="YP207" s="1"/>
      <c r="YQ207" s="1"/>
      <c r="YR207" s="1"/>
      <c r="YS207" s="1"/>
      <c r="YT207" s="1"/>
      <c r="YU207" s="1"/>
      <c r="YV207" s="1"/>
      <c r="YW207" s="1"/>
      <c r="YX207" s="1"/>
      <c r="YY207" s="1"/>
      <c r="YZ207" s="1"/>
      <c r="ZA207" s="1"/>
      <c r="ZB207" s="1"/>
      <c r="ZC207" s="1"/>
      <c r="ZD207" s="1"/>
      <c r="ZE207" s="1"/>
      <c r="ZF207" s="1"/>
      <c r="ZG207" s="1"/>
      <c r="ZH207" s="1"/>
      <c r="ZI207" s="1"/>
      <c r="ZJ207" s="1"/>
      <c r="ZK207" s="1"/>
      <c r="ZL207" s="1"/>
      <c r="ZM207" s="1"/>
      <c r="ZN207" s="1"/>
      <c r="ZO207" s="1"/>
      <c r="ZP207" s="1"/>
      <c r="ZQ207" s="1"/>
      <c r="ZR207" s="1"/>
      <c r="ZS207" s="1"/>
      <c r="ZT207" s="1"/>
      <c r="ZU207" s="1"/>
      <c r="ZV207" s="1"/>
      <c r="ZW207" s="1"/>
      <c r="ZX207" s="1"/>
      <c r="ZY207" s="1"/>
      <c r="ZZ207" s="1"/>
      <c r="AAA207" s="1"/>
      <c r="AAB207" s="1"/>
      <c r="AAC207" s="1"/>
      <c r="AAD207" s="1"/>
      <c r="AAE207" s="1"/>
      <c r="AAF207" s="1"/>
      <c r="AAG207" s="1"/>
      <c r="AAH207" s="1"/>
      <c r="AAI207" s="1"/>
      <c r="AAJ207" s="1"/>
      <c r="AAK207" s="1"/>
      <c r="AAL207" s="1"/>
      <c r="AAM207" s="1"/>
      <c r="AAN207" s="1"/>
      <c r="AAO207" s="1"/>
      <c r="AAP207" s="1"/>
      <c r="AAQ207" s="1"/>
      <c r="AAR207" s="1"/>
      <c r="AAS207" s="1"/>
      <c r="AAT207" s="1"/>
      <c r="AAU207" s="1"/>
      <c r="AAV207" s="1"/>
      <c r="AAW207" s="1"/>
      <c r="AAX207" s="1"/>
      <c r="AAY207" s="1"/>
      <c r="AAZ207" s="1"/>
      <c r="ABA207" s="1"/>
      <c r="ABB207" s="1"/>
      <c r="ABC207" s="1"/>
      <c r="ABD207" s="1"/>
      <c r="ABE207" s="1"/>
      <c r="ABF207" s="1"/>
      <c r="ABG207" s="1"/>
      <c r="ABH207" s="1"/>
      <c r="ABI207" s="1"/>
      <c r="ABJ207" s="1"/>
      <c r="ABK207" s="1"/>
      <c r="ABL207" s="1"/>
      <c r="ABM207" s="1"/>
      <c r="ABN207" s="1"/>
      <c r="ABO207" s="1"/>
      <c r="ABP207" s="1"/>
      <c r="ABQ207" s="1"/>
      <c r="ABR207" s="1"/>
      <c r="ABS207" s="1"/>
      <c r="ABT207" s="1"/>
      <c r="ABU207" s="1"/>
      <c r="ABV207" s="1"/>
      <c r="ABW207" s="1"/>
      <c r="ABX207" s="1"/>
      <c r="ABY207" s="1"/>
      <c r="ABZ207" s="1"/>
      <c r="ACA207" s="1"/>
      <c r="ACB207" s="1"/>
      <c r="ACC207" s="1"/>
      <c r="ACD207" s="1"/>
      <c r="ACE207" s="1"/>
      <c r="ACF207" s="1"/>
      <c r="ACG207" s="1"/>
      <c r="ACH207" s="1"/>
      <c r="ACI207" s="1"/>
      <c r="ACJ207" s="1"/>
      <c r="ACK207" s="1"/>
      <c r="ACL207" s="1"/>
      <c r="ACM207" s="1"/>
      <c r="ACN207" s="1"/>
      <c r="ACO207" s="1"/>
      <c r="ACP207" s="1"/>
      <c r="ACQ207" s="1"/>
      <c r="ACR207" s="1"/>
      <c r="ACS207" s="1"/>
      <c r="ACT207" s="1"/>
      <c r="ACU207" s="1"/>
      <c r="ACV207" s="1"/>
      <c r="ACW207" s="1"/>
      <c r="ACX207" s="1"/>
      <c r="ACY207" s="1"/>
      <c r="ACZ207" s="1"/>
      <c r="ADA207" s="1"/>
    </row>
    <row r="208" spans="1:781" s="81" customFormat="1" ht="15.6" x14ac:dyDescent="0.3">
      <c r="A208" s="38">
        <v>3</v>
      </c>
      <c r="B208" s="41" t="s">
        <v>612</v>
      </c>
      <c r="C208" s="24" t="s">
        <v>65</v>
      </c>
      <c r="D208" s="25"/>
      <c r="E208" s="25"/>
      <c r="F208" s="25"/>
      <c r="G208" s="79"/>
      <c r="H208" s="25">
        <v>1</v>
      </c>
      <c r="I208" s="25" t="s">
        <v>73</v>
      </c>
      <c r="J208" s="25" t="s">
        <v>53</v>
      </c>
      <c r="K208" s="95" t="s">
        <v>44</v>
      </c>
      <c r="L208" s="28">
        <v>1980</v>
      </c>
      <c r="M208" s="88">
        <v>1980</v>
      </c>
      <c r="N208" s="30"/>
      <c r="O208" s="31"/>
      <c r="P208" s="31"/>
      <c r="Q208" s="32" t="s">
        <v>256</v>
      </c>
      <c r="R208" s="33" t="s">
        <v>328</v>
      </c>
      <c r="S208" s="34" t="s">
        <v>172</v>
      </c>
      <c r="T208" s="35" t="str">
        <f t="shared" si="21"/>
        <v>Cu</v>
      </c>
      <c r="U208" s="34">
        <v>12000</v>
      </c>
      <c r="V208" s="34">
        <v>1</v>
      </c>
      <c r="W208" s="34"/>
      <c r="X208" s="34">
        <v>1</v>
      </c>
      <c r="Y208" s="34"/>
      <c r="Z208" s="34">
        <v>580</v>
      </c>
      <c r="AA208" s="34" t="s">
        <v>173</v>
      </c>
      <c r="AB208" s="1"/>
      <c r="AC208" s="36">
        <f t="shared" si="20"/>
        <v>0</v>
      </c>
      <c r="AD208" s="36">
        <f t="shared" si="22"/>
        <v>0</v>
      </c>
      <c r="AE208" s="36">
        <f t="shared" si="23"/>
        <v>0</v>
      </c>
      <c r="AF208" s="36">
        <f t="shared" si="24"/>
        <v>0</v>
      </c>
      <c r="AG208" s="37"/>
      <c r="AH208" s="37">
        <f>IF(A208=1,AF208,0)</f>
        <v>0</v>
      </c>
      <c r="AI208" s="37">
        <f>IF(A208=2,AF208,0)</f>
        <v>0</v>
      </c>
      <c r="AJ208" s="37">
        <f>IF(A208=3,AF208,0)</f>
        <v>0</v>
      </c>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c r="JL208" s="1"/>
      <c r="JM208" s="1"/>
      <c r="JN208" s="1"/>
      <c r="JO208" s="1"/>
      <c r="JP208" s="1"/>
      <c r="JQ208" s="1"/>
      <c r="JR208" s="1"/>
      <c r="JS208" s="1"/>
      <c r="JT208" s="1"/>
      <c r="JU208" s="1"/>
      <c r="JV208" s="1"/>
      <c r="JW208" s="1"/>
      <c r="JX208" s="1"/>
      <c r="JY208" s="1"/>
      <c r="JZ208" s="1"/>
      <c r="KA208" s="1"/>
      <c r="KB208" s="1"/>
      <c r="KC208" s="1"/>
      <c r="KD208" s="1"/>
      <c r="KE208" s="1"/>
      <c r="KF208" s="1"/>
      <c r="KG208" s="1"/>
      <c r="KH208" s="1"/>
      <c r="KI208" s="1"/>
      <c r="KJ208" s="1"/>
      <c r="KK208" s="1"/>
      <c r="KL208" s="1"/>
      <c r="KM208" s="1"/>
      <c r="KN208" s="1"/>
      <c r="KO208" s="1"/>
      <c r="KP208" s="1"/>
      <c r="KQ208" s="1"/>
      <c r="KR208" s="1"/>
      <c r="KS208" s="1"/>
      <c r="KT208" s="1"/>
      <c r="KU208" s="1"/>
      <c r="KV208" s="1"/>
      <c r="KW208" s="1"/>
      <c r="KX208" s="1"/>
      <c r="KY208" s="1"/>
      <c r="KZ208" s="1"/>
      <c r="LA208" s="1"/>
      <c r="LB208" s="1"/>
      <c r="LC208" s="1"/>
      <c r="LD208" s="1"/>
      <c r="LE208" s="1"/>
      <c r="LF208" s="1"/>
      <c r="LG208" s="1"/>
      <c r="LH208" s="1"/>
      <c r="LI208" s="1"/>
      <c r="LJ208" s="1"/>
      <c r="LK208" s="1"/>
      <c r="LL208" s="1"/>
      <c r="LM208" s="1"/>
      <c r="LN208" s="1"/>
      <c r="LO208" s="1"/>
      <c r="LP208" s="1"/>
      <c r="LQ208" s="1"/>
      <c r="LR208" s="1"/>
      <c r="LS208" s="1"/>
      <c r="LT208" s="1"/>
      <c r="LU208" s="1"/>
      <c r="LV208" s="1"/>
      <c r="LW208" s="1"/>
      <c r="LX208" s="1"/>
      <c r="LY208" s="1"/>
      <c r="LZ208" s="1"/>
      <c r="MA208" s="1"/>
      <c r="MB208" s="1"/>
      <c r="MC208" s="1"/>
      <c r="MD208" s="1"/>
      <c r="ME208" s="1"/>
      <c r="MF208" s="1"/>
      <c r="MG208" s="1"/>
      <c r="MH208" s="1"/>
      <c r="MI208" s="1"/>
      <c r="MJ208" s="1"/>
      <c r="MK208" s="1"/>
      <c r="ML208" s="1"/>
      <c r="MM208" s="1"/>
      <c r="MN208" s="1"/>
      <c r="MO208" s="1"/>
      <c r="MP208" s="1"/>
      <c r="MQ208" s="1"/>
      <c r="MR208" s="1"/>
      <c r="MS208" s="1"/>
      <c r="MT208" s="1"/>
      <c r="MU208" s="1"/>
      <c r="MV208" s="1"/>
      <c r="MW208" s="1"/>
      <c r="MX208" s="1"/>
      <c r="MY208" s="1"/>
      <c r="MZ208" s="1"/>
      <c r="NA208" s="1"/>
      <c r="NB208" s="1"/>
      <c r="NC208" s="1"/>
      <c r="ND208" s="1"/>
      <c r="NE208" s="1"/>
      <c r="NF208" s="1"/>
      <c r="NG208" s="1"/>
      <c r="NH208" s="1"/>
      <c r="NI208" s="1"/>
      <c r="NJ208" s="1"/>
      <c r="NK208" s="1"/>
      <c r="NL208" s="1"/>
      <c r="NM208" s="1"/>
      <c r="NN208" s="1"/>
      <c r="NO208" s="1"/>
      <c r="NP208" s="1"/>
      <c r="NQ208" s="1"/>
      <c r="NR208" s="1"/>
      <c r="NS208" s="1"/>
      <c r="NT208" s="1"/>
      <c r="NU208" s="1"/>
      <c r="NV208" s="1"/>
      <c r="NW208" s="1"/>
      <c r="NX208" s="1"/>
      <c r="NY208" s="1"/>
      <c r="NZ208" s="1"/>
      <c r="OA208" s="1"/>
      <c r="OB208" s="1"/>
      <c r="OC208" s="1"/>
      <c r="OD208" s="1"/>
      <c r="OE208" s="1"/>
      <c r="OF208" s="1"/>
      <c r="OG208" s="1"/>
      <c r="OH208" s="1"/>
      <c r="OI208" s="1"/>
      <c r="OJ208" s="1"/>
      <c r="OK208" s="1"/>
      <c r="OL208" s="1"/>
      <c r="OM208" s="1"/>
      <c r="ON208" s="1"/>
      <c r="OO208" s="1"/>
      <c r="OP208" s="1"/>
      <c r="OQ208" s="1"/>
      <c r="OR208" s="1"/>
      <c r="OS208" s="1"/>
      <c r="OT208" s="1"/>
      <c r="OU208" s="1"/>
      <c r="OV208" s="1"/>
      <c r="OW208" s="1"/>
      <c r="OX208" s="1"/>
      <c r="OY208" s="1"/>
      <c r="OZ208" s="1"/>
      <c r="PA208" s="1"/>
      <c r="PB208" s="1"/>
      <c r="PC208" s="1"/>
      <c r="PD208" s="1"/>
      <c r="PE208" s="1"/>
      <c r="PF208" s="1"/>
      <c r="PG208" s="1"/>
      <c r="PH208" s="1"/>
      <c r="PI208" s="1"/>
      <c r="PJ208" s="1"/>
      <c r="PK208" s="1"/>
      <c r="PL208" s="1"/>
      <c r="PM208" s="1"/>
      <c r="PN208" s="1"/>
      <c r="PO208" s="1"/>
      <c r="PP208" s="1"/>
      <c r="PQ208" s="1"/>
      <c r="PR208" s="1"/>
      <c r="PS208" s="1"/>
      <c r="PT208" s="1"/>
      <c r="PU208" s="1"/>
      <c r="PV208" s="1"/>
      <c r="PW208" s="1"/>
      <c r="PX208" s="1"/>
      <c r="PY208" s="1"/>
      <c r="PZ208" s="1"/>
      <c r="QA208" s="1"/>
      <c r="QB208" s="1"/>
      <c r="QC208" s="1"/>
      <c r="QD208" s="1"/>
      <c r="QE208" s="1"/>
      <c r="QF208" s="1"/>
      <c r="QG208" s="1"/>
      <c r="QH208" s="1"/>
      <c r="QI208" s="1"/>
      <c r="QJ208" s="1"/>
      <c r="QK208" s="1"/>
      <c r="QL208" s="1"/>
      <c r="QM208" s="1"/>
      <c r="QN208" s="1"/>
      <c r="QO208" s="1"/>
      <c r="QP208" s="1"/>
      <c r="QQ208" s="1"/>
      <c r="QR208" s="1"/>
      <c r="QS208" s="1"/>
      <c r="QT208" s="1"/>
      <c r="QU208" s="1"/>
      <c r="QV208" s="1"/>
      <c r="QW208" s="1"/>
      <c r="QX208" s="1"/>
      <c r="QY208" s="1"/>
      <c r="QZ208" s="1"/>
      <c r="RA208" s="1"/>
      <c r="RB208" s="1"/>
      <c r="RC208" s="1"/>
      <c r="RD208" s="1"/>
      <c r="RE208" s="1"/>
      <c r="RF208" s="1"/>
      <c r="RG208" s="1"/>
      <c r="RH208" s="1"/>
      <c r="RI208" s="1"/>
      <c r="RJ208" s="1"/>
      <c r="RK208" s="1"/>
      <c r="RL208" s="1"/>
      <c r="RM208" s="1"/>
      <c r="RN208" s="1"/>
      <c r="RO208" s="1"/>
      <c r="RP208" s="1"/>
      <c r="RQ208" s="1"/>
      <c r="RR208" s="1"/>
      <c r="RS208" s="1"/>
      <c r="RT208" s="1"/>
      <c r="RU208" s="1"/>
      <c r="RV208" s="1"/>
      <c r="RW208" s="1"/>
      <c r="RX208" s="1"/>
      <c r="RY208" s="1"/>
      <c r="RZ208" s="1"/>
      <c r="SA208" s="1"/>
      <c r="SB208" s="1"/>
      <c r="SC208" s="1"/>
      <c r="SD208" s="1"/>
      <c r="SE208" s="1"/>
      <c r="SF208" s="1"/>
      <c r="SG208" s="1"/>
      <c r="SH208" s="1"/>
      <c r="SI208" s="1"/>
      <c r="SJ208" s="1"/>
      <c r="SK208" s="1"/>
      <c r="SL208" s="1"/>
      <c r="SM208" s="1"/>
      <c r="SN208" s="1"/>
      <c r="SO208" s="1"/>
      <c r="SP208" s="1"/>
      <c r="SQ208" s="1"/>
      <c r="SR208" s="1"/>
      <c r="SS208" s="1"/>
      <c r="ST208" s="1"/>
      <c r="SU208" s="1"/>
      <c r="SV208" s="1"/>
      <c r="SW208" s="1"/>
      <c r="SX208" s="1"/>
      <c r="SY208" s="1"/>
      <c r="SZ208" s="1"/>
      <c r="TA208" s="1"/>
      <c r="TB208" s="1"/>
      <c r="TC208" s="1"/>
      <c r="TD208" s="1"/>
      <c r="TE208" s="1"/>
      <c r="TF208" s="1"/>
      <c r="TG208" s="1"/>
      <c r="TH208" s="1"/>
      <c r="TI208" s="1"/>
      <c r="TJ208" s="1"/>
      <c r="TK208" s="1"/>
      <c r="TL208" s="1"/>
      <c r="TM208" s="1"/>
      <c r="TN208" s="1"/>
      <c r="TO208" s="1"/>
      <c r="TP208" s="1"/>
      <c r="TQ208" s="1"/>
      <c r="TR208" s="1"/>
      <c r="TS208" s="1"/>
      <c r="TT208" s="1"/>
      <c r="TU208" s="1"/>
      <c r="TV208" s="1"/>
      <c r="TW208" s="1"/>
      <c r="TX208" s="1"/>
      <c r="TY208" s="1"/>
      <c r="TZ208" s="1"/>
      <c r="UA208" s="1"/>
      <c r="UB208" s="1"/>
      <c r="UC208" s="1"/>
      <c r="UD208" s="1"/>
      <c r="UE208" s="1"/>
      <c r="UF208" s="1"/>
      <c r="UG208" s="1"/>
      <c r="UH208" s="1"/>
      <c r="UI208" s="1"/>
      <c r="UJ208" s="1"/>
      <c r="UK208" s="1"/>
      <c r="UL208" s="1"/>
      <c r="UM208" s="1"/>
      <c r="UN208" s="1"/>
      <c r="UO208" s="1"/>
      <c r="UP208" s="1"/>
      <c r="UQ208" s="1"/>
      <c r="UR208" s="1"/>
      <c r="US208" s="1"/>
      <c r="UT208" s="1"/>
      <c r="UU208" s="1"/>
      <c r="UV208" s="1"/>
      <c r="UW208" s="1"/>
      <c r="UX208" s="1"/>
      <c r="UY208" s="1"/>
      <c r="UZ208" s="1"/>
      <c r="VA208" s="1"/>
      <c r="VB208" s="1"/>
      <c r="VC208" s="1"/>
      <c r="VD208" s="1"/>
      <c r="VE208" s="1"/>
      <c r="VF208" s="1"/>
      <c r="VG208" s="1"/>
      <c r="VH208" s="1"/>
      <c r="VI208" s="1"/>
      <c r="VJ208" s="1"/>
      <c r="VK208" s="1"/>
      <c r="VL208" s="1"/>
      <c r="VM208" s="1"/>
      <c r="VN208" s="1"/>
      <c r="VO208" s="1"/>
      <c r="VP208" s="1"/>
      <c r="VQ208" s="1"/>
      <c r="VR208" s="1"/>
      <c r="VS208" s="1"/>
      <c r="VT208" s="1"/>
      <c r="VU208" s="1"/>
      <c r="VV208" s="1"/>
      <c r="VW208" s="1"/>
      <c r="VX208" s="1"/>
      <c r="VY208" s="1"/>
      <c r="VZ208" s="1"/>
      <c r="WA208" s="1"/>
      <c r="WB208" s="1"/>
      <c r="WC208" s="1"/>
      <c r="WD208" s="1"/>
      <c r="WE208" s="1"/>
      <c r="WF208" s="1"/>
      <c r="WG208" s="1"/>
      <c r="WH208" s="1"/>
      <c r="WI208" s="1"/>
      <c r="WJ208" s="1"/>
      <c r="WK208" s="1"/>
      <c r="WL208" s="1"/>
      <c r="WM208" s="1"/>
      <c r="WN208" s="1"/>
      <c r="WO208" s="1"/>
      <c r="WP208" s="1"/>
      <c r="WQ208" s="1"/>
      <c r="WR208" s="1"/>
      <c r="WS208" s="1"/>
      <c r="WT208" s="1"/>
      <c r="WU208" s="1"/>
      <c r="WV208" s="1"/>
      <c r="WW208" s="1"/>
      <c r="WX208" s="1"/>
      <c r="WY208" s="1"/>
      <c r="WZ208" s="1"/>
      <c r="XA208" s="1"/>
      <c r="XB208" s="1"/>
      <c r="XC208" s="1"/>
      <c r="XD208" s="1"/>
      <c r="XE208" s="1"/>
      <c r="XF208" s="1"/>
      <c r="XG208" s="1"/>
      <c r="XH208" s="1"/>
      <c r="XI208" s="1"/>
      <c r="XJ208" s="1"/>
      <c r="XK208" s="1"/>
      <c r="XL208" s="1"/>
      <c r="XM208" s="1"/>
      <c r="XN208" s="1"/>
      <c r="XO208" s="1"/>
      <c r="XP208" s="1"/>
      <c r="XQ208" s="1"/>
      <c r="XR208" s="1"/>
      <c r="XS208" s="1"/>
      <c r="XT208" s="1"/>
      <c r="XU208" s="1"/>
      <c r="XV208" s="1"/>
      <c r="XW208" s="1"/>
      <c r="XX208" s="1"/>
      <c r="XY208" s="1"/>
      <c r="XZ208" s="1"/>
      <c r="YA208" s="1"/>
      <c r="YB208" s="1"/>
      <c r="YC208" s="1"/>
      <c r="YD208" s="1"/>
      <c r="YE208" s="1"/>
      <c r="YF208" s="1"/>
      <c r="YG208" s="1"/>
      <c r="YH208" s="1"/>
      <c r="YI208" s="1"/>
      <c r="YJ208" s="1"/>
      <c r="YK208" s="1"/>
      <c r="YL208" s="1"/>
      <c r="YM208" s="1"/>
      <c r="YN208" s="1"/>
      <c r="YO208" s="1"/>
      <c r="YP208" s="1"/>
      <c r="YQ208" s="1"/>
      <c r="YR208" s="1"/>
      <c r="YS208" s="1"/>
      <c r="YT208" s="1"/>
      <c r="YU208" s="1"/>
      <c r="YV208" s="1"/>
      <c r="YW208" s="1"/>
      <c r="YX208" s="1"/>
      <c r="YY208" s="1"/>
      <c r="YZ208" s="1"/>
      <c r="ZA208" s="1"/>
      <c r="ZB208" s="1"/>
      <c r="ZC208" s="1"/>
      <c r="ZD208" s="1"/>
      <c r="ZE208" s="1"/>
      <c r="ZF208" s="1"/>
      <c r="ZG208" s="1"/>
      <c r="ZH208" s="1"/>
      <c r="ZI208" s="1"/>
      <c r="ZJ208" s="1"/>
      <c r="ZK208" s="1"/>
      <c r="ZL208" s="1"/>
      <c r="ZM208" s="1"/>
      <c r="ZN208" s="1"/>
      <c r="ZO208" s="1"/>
      <c r="ZP208" s="1"/>
      <c r="ZQ208" s="1"/>
      <c r="ZR208" s="1"/>
      <c r="ZS208" s="1"/>
      <c r="ZT208" s="1"/>
      <c r="ZU208" s="1"/>
      <c r="ZV208" s="1"/>
      <c r="ZW208" s="1"/>
      <c r="ZX208" s="1"/>
      <c r="ZY208" s="1"/>
      <c r="ZZ208" s="1"/>
      <c r="AAA208" s="1"/>
      <c r="AAB208" s="1"/>
      <c r="AAC208" s="1"/>
      <c r="AAD208" s="1"/>
      <c r="AAE208" s="1"/>
      <c r="AAF208" s="1"/>
      <c r="AAG208" s="1"/>
      <c r="AAH208" s="1"/>
      <c r="AAI208" s="1"/>
      <c r="AAJ208" s="1"/>
      <c r="AAK208" s="1"/>
      <c r="AAL208" s="1"/>
      <c r="AAM208" s="1"/>
      <c r="AAN208" s="1"/>
      <c r="AAO208" s="1"/>
      <c r="AAP208" s="1"/>
      <c r="AAQ208" s="1"/>
      <c r="AAR208" s="1"/>
      <c r="AAS208" s="1"/>
      <c r="AAT208" s="1"/>
      <c r="AAU208" s="1"/>
      <c r="AAV208" s="1"/>
      <c r="AAW208" s="1"/>
      <c r="AAX208" s="1"/>
      <c r="AAY208" s="1"/>
      <c r="AAZ208" s="1"/>
      <c r="ABA208" s="1"/>
      <c r="ABB208" s="1"/>
      <c r="ABC208" s="1"/>
      <c r="ABD208" s="1"/>
      <c r="ABE208" s="1"/>
      <c r="ABF208" s="1"/>
      <c r="ABG208" s="1"/>
      <c r="ABH208" s="1"/>
      <c r="ABI208" s="1"/>
      <c r="ABJ208" s="1"/>
      <c r="ABK208" s="1"/>
      <c r="ABL208" s="1"/>
      <c r="ABM208" s="1"/>
      <c r="ABN208" s="1"/>
      <c r="ABO208" s="1"/>
      <c r="ABP208" s="1"/>
      <c r="ABQ208" s="1"/>
      <c r="ABR208" s="1"/>
      <c r="ABS208" s="1"/>
      <c r="ABT208" s="1"/>
      <c r="ABU208" s="1"/>
      <c r="ABV208" s="1"/>
      <c r="ABW208" s="1"/>
      <c r="ABX208" s="1"/>
      <c r="ABY208" s="1"/>
      <c r="ABZ208" s="1"/>
      <c r="ACA208" s="1"/>
      <c r="ACB208" s="1"/>
      <c r="ACC208" s="1"/>
      <c r="ACD208" s="1"/>
      <c r="ACE208" s="1"/>
      <c r="ACF208" s="1"/>
      <c r="ACG208" s="1"/>
      <c r="ACH208" s="1"/>
      <c r="ACI208" s="1"/>
      <c r="ACJ208" s="1"/>
      <c r="ACK208" s="1"/>
      <c r="ACL208" s="1"/>
      <c r="ACM208" s="1"/>
      <c r="ACN208" s="1"/>
      <c r="ACO208" s="1"/>
      <c r="ACP208" s="1"/>
      <c r="ACQ208" s="1"/>
      <c r="ACR208" s="1"/>
      <c r="ACS208" s="1"/>
      <c r="ACT208" s="1"/>
      <c r="ACU208" s="1"/>
      <c r="ACV208" s="1"/>
      <c r="ACW208" s="1"/>
      <c r="ACX208" s="1"/>
      <c r="ACY208" s="1"/>
      <c r="ACZ208" s="1"/>
      <c r="ADA208" s="1"/>
    </row>
    <row r="209" spans="1:786" s="81" customFormat="1" ht="15.6" x14ac:dyDescent="0.3">
      <c r="A209" s="38">
        <v>3</v>
      </c>
      <c r="B209" s="41" t="s">
        <v>613</v>
      </c>
      <c r="C209" s="24" t="s">
        <v>65</v>
      </c>
      <c r="D209" s="25"/>
      <c r="E209" s="25"/>
      <c r="F209" s="25"/>
      <c r="G209" s="79"/>
      <c r="H209" s="25">
        <v>1</v>
      </c>
      <c r="I209" s="25" t="s">
        <v>73</v>
      </c>
      <c r="J209" s="25" t="s">
        <v>53</v>
      </c>
      <c r="K209" s="95" t="s">
        <v>44</v>
      </c>
      <c r="L209" s="28">
        <v>1980</v>
      </c>
      <c r="M209" s="88">
        <v>1980</v>
      </c>
      <c r="N209" s="30"/>
      <c r="O209" s="31"/>
      <c r="P209" s="31"/>
      <c r="Q209" s="32" t="s">
        <v>256</v>
      </c>
      <c r="R209" s="33" t="s">
        <v>328</v>
      </c>
      <c r="S209" s="34" t="s">
        <v>172</v>
      </c>
      <c r="T209" s="35" t="str">
        <f t="shared" si="21"/>
        <v>Cu</v>
      </c>
      <c r="U209" s="34">
        <v>12000</v>
      </c>
      <c r="V209" s="34">
        <v>1</v>
      </c>
      <c r="W209" s="34"/>
      <c r="X209" s="34">
        <v>1</v>
      </c>
      <c r="Y209" s="34"/>
      <c r="Z209" s="34">
        <v>580</v>
      </c>
      <c r="AA209" s="34" t="s">
        <v>173</v>
      </c>
      <c r="AB209" s="1"/>
      <c r="AC209" s="36">
        <f t="shared" si="20"/>
        <v>0</v>
      </c>
      <c r="AD209" s="36">
        <f t="shared" si="22"/>
        <v>0</v>
      </c>
      <c r="AE209" s="36">
        <f t="shared" si="23"/>
        <v>0</v>
      </c>
      <c r="AF209" s="36">
        <f t="shared" si="24"/>
        <v>0</v>
      </c>
      <c r="AG209" s="37"/>
      <c r="AH209" s="37">
        <f>IF(A209=1,AF209,0)</f>
        <v>0</v>
      </c>
      <c r="AI209" s="37">
        <f>IF(A209=2,AF209,0)</f>
        <v>0</v>
      </c>
      <c r="AJ209" s="37">
        <f>IF(A209=3,AF209,0)</f>
        <v>0</v>
      </c>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c r="JL209" s="1"/>
      <c r="JM209" s="1"/>
      <c r="JN209" s="1"/>
      <c r="JO209" s="1"/>
      <c r="JP209" s="1"/>
      <c r="JQ209" s="1"/>
      <c r="JR209" s="1"/>
      <c r="JS209" s="1"/>
      <c r="JT209" s="1"/>
      <c r="JU209" s="1"/>
      <c r="JV209" s="1"/>
      <c r="JW209" s="1"/>
      <c r="JX209" s="1"/>
      <c r="JY209" s="1"/>
      <c r="JZ209" s="1"/>
      <c r="KA209" s="1"/>
      <c r="KB209" s="1"/>
      <c r="KC209" s="1"/>
      <c r="KD209" s="1"/>
      <c r="KE209" s="1"/>
      <c r="KF209" s="1"/>
      <c r="KG209" s="1"/>
      <c r="KH209" s="1"/>
      <c r="KI209" s="1"/>
      <c r="KJ209" s="1"/>
      <c r="KK209" s="1"/>
      <c r="KL209" s="1"/>
      <c r="KM209" s="1"/>
      <c r="KN209" s="1"/>
      <c r="KO209" s="1"/>
      <c r="KP209" s="1"/>
      <c r="KQ209" s="1"/>
      <c r="KR209" s="1"/>
      <c r="KS209" s="1"/>
      <c r="KT209" s="1"/>
      <c r="KU209" s="1"/>
      <c r="KV209" s="1"/>
      <c r="KW209" s="1"/>
      <c r="KX209" s="1"/>
      <c r="KY209" s="1"/>
      <c r="KZ209" s="1"/>
      <c r="LA209" s="1"/>
      <c r="LB209" s="1"/>
      <c r="LC209" s="1"/>
      <c r="LD209" s="1"/>
      <c r="LE209" s="1"/>
      <c r="LF209" s="1"/>
      <c r="LG209" s="1"/>
      <c r="LH209" s="1"/>
      <c r="LI209" s="1"/>
      <c r="LJ209" s="1"/>
      <c r="LK209" s="1"/>
      <c r="LL209" s="1"/>
      <c r="LM209" s="1"/>
      <c r="LN209" s="1"/>
      <c r="LO209" s="1"/>
      <c r="LP209" s="1"/>
      <c r="LQ209" s="1"/>
      <c r="LR209" s="1"/>
      <c r="LS209" s="1"/>
      <c r="LT209" s="1"/>
      <c r="LU209" s="1"/>
      <c r="LV209" s="1"/>
      <c r="LW209" s="1"/>
      <c r="LX209" s="1"/>
      <c r="LY209" s="1"/>
      <c r="LZ209" s="1"/>
      <c r="MA209" s="1"/>
      <c r="MB209" s="1"/>
      <c r="MC209" s="1"/>
      <c r="MD209" s="1"/>
      <c r="ME209" s="1"/>
      <c r="MF209" s="1"/>
      <c r="MG209" s="1"/>
      <c r="MH209" s="1"/>
      <c r="MI209" s="1"/>
      <c r="MJ209" s="1"/>
      <c r="MK209" s="1"/>
      <c r="ML209" s="1"/>
      <c r="MM209" s="1"/>
      <c r="MN209" s="1"/>
      <c r="MO209" s="1"/>
      <c r="MP209" s="1"/>
      <c r="MQ209" s="1"/>
      <c r="MR209" s="1"/>
      <c r="MS209" s="1"/>
      <c r="MT209" s="1"/>
      <c r="MU209" s="1"/>
      <c r="MV209" s="1"/>
      <c r="MW209" s="1"/>
      <c r="MX209" s="1"/>
      <c r="MY209" s="1"/>
      <c r="MZ209" s="1"/>
      <c r="NA209" s="1"/>
      <c r="NB209" s="1"/>
      <c r="NC209" s="1"/>
      <c r="ND209" s="1"/>
      <c r="NE209" s="1"/>
      <c r="NF209" s="1"/>
      <c r="NG209" s="1"/>
      <c r="NH209" s="1"/>
      <c r="NI209" s="1"/>
      <c r="NJ209" s="1"/>
      <c r="NK209" s="1"/>
      <c r="NL209" s="1"/>
      <c r="NM209" s="1"/>
      <c r="NN209" s="1"/>
      <c r="NO209" s="1"/>
      <c r="NP209" s="1"/>
      <c r="NQ209" s="1"/>
      <c r="NR209" s="1"/>
      <c r="NS209" s="1"/>
      <c r="NT209" s="1"/>
      <c r="NU209" s="1"/>
      <c r="NV209" s="1"/>
      <c r="NW209" s="1"/>
      <c r="NX209" s="1"/>
      <c r="NY209" s="1"/>
      <c r="NZ209" s="1"/>
      <c r="OA209" s="1"/>
      <c r="OB209" s="1"/>
      <c r="OC209" s="1"/>
      <c r="OD209" s="1"/>
      <c r="OE209" s="1"/>
      <c r="OF209" s="1"/>
      <c r="OG209" s="1"/>
      <c r="OH209" s="1"/>
      <c r="OI209" s="1"/>
      <c r="OJ209" s="1"/>
      <c r="OK209" s="1"/>
      <c r="OL209" s="1"/>
      <c r="OM209" s="1"/>
      <c r="ON209" s="1"/>
      <c r="OO209" s="1"/>
      <c r="OP209" s="1"/>
      <c r="OQ209" s="1"/>
      <c r="OR209" s="1"/>
      <c r="OS209" s="1"/>
      <c r="OT209" s="1"/>
      <c r="OU209" s="1"/>
      <c r="OV209" s="1"/>
      <c r="OW209" s="1"/>
      <c r="OX209" s="1"/>
      <c r="OY209" s="1"/>
      <c r="OZ209" s="1"/>
      <c r="PA209" s="1"/>
      <c r="PB209" s="1"/>
      <c r="PC209" s="1"/>
      <c r="PD209" s="1"/>
      <c r="PE209" s="1"/>
      <c r="PF209" s="1"/>
      <c r="PG209" s="1"/>
      <c r="PH209" s="1"/>
      <c r="PI209" s="1"/>
      <c r="PJ209" s="1"/>
      <c r="PK209" s="1"/>
      <c r="PL209" s="1"/>
      <c r="PM209" s="1"/>
      <c r="PN209" s="1"/>
      <c r="PO209" s="1"/>
      <c r="PP209" s="1"/>
      <c r="PQ209" s="1"/>
      <c r="PR209" s="1"/>
      <c r="PS209" s="1"/>
      <c r="PT209" s="1"/>
      <c r="PU209" s="1"/>
      <c r="PV209" s="1"/>
      <c r="PW209" s="1"/>
      <c r="PX209" s="1"/>
      <c r="PY209" s="1"/>
      <c r="PZ209" s="1"/>
      <c r="QA209" s="1"/>
      <c r="QB209" s="1"/>
      <c r="QC209" s="1"/>
      <c r="QD209" s="1"/>
      <c r="QE209" s="1"/>
      <c r="QF209" s="1"/>
      <c r="QG209" s="1"/>
      <c r="QH209" s="1"/>
      <c r="QI209" s="1"/>
      <c r="QJ209" s="1"/>
      <c r="QK209" s="1"/>
      <c r="QL209" s="1"/>
      <c r="QM209" s="1"/>
      <c r="QN209" s="1"/>
      <c r="QO209" s="1"/>
      <c r="QP209" s="1"/>
      <c r="QQ209" s="1"/>
      <c r="QR209" s="1"/>
      <c r="QS209" s="1"/>
      <c r="QT209" s="1"/>
      <c r="QU209" s="1"/>
      <c r="QV209" s="1"/>
      <c r="QW209" s="1"/>
      <c r="QX209" s="1"/>
      <c r="QY209" s="1"/>
      <c r="QZ209" s="1"/>
      <c r="RA209" s="1"/>
      <c r="RB209" s="1"/>
      <c r="RC209" s="1"/>
      <c r="RD209" s="1"/>
      <c r="RE209" s="1"/>
      <c r="RF209" s="1"/>
      <c r="RG209" s="1"/>
      <c r="RH209" s="1"/>
      <c r="RI209" s="1"/>
      <c r="RJ209" s="1"/>
      <c r="RK209" s="1"/>
      <c r="RL209" s="1"/>
      <c r="RM209" s="1"/>
      <c r="RN209" s="1"/>
      <c r="RO209" s="1"/>
      <c r="RP209" s="1"/>
      <c r="RQ209" s="1"/>
      <c r="RR209" s="1"/>
      <c r="RS209" s="1"/>
      <c r="RT209" s="1"/>
      <c r="RU209" s="1"/>
      <c r="RV209" s="1"/>
      <c r="RW209" s="1"/>
      <c r="RX209" s="1"/>
      <c r="RY209" s="1"/>
      <c r="RZ209" s="1"/>
      <c r="SA209" s="1"/>
      <c r="SB209" s="1"/>
      <c r="SC209" s="1"/>
      <c r="SD209" s="1"/>
      <c r="SE209" s="1"/>
      <c r="SF209" s="1"/>
      <c r="SG209" s="1"/>
      <c r="SH209" s="1"/>
      <c r="SI209" s="1"/>
      <c r="SJ209" s="1"/>
      <c r="SK209" s="1"/>
      <c r="SL209" s="1"/>
      <c r="SM209" s="1"/>
      <c r="SN209" s="1"/>
      <c r="SO209" s="1"/>
      <c r="SP209" s="1"/>
      <c r="SQ209" s="1"/>
      <c r="SR209" s="1"/>
      <c r="SS209" s="1"/>
      <c r="ST209" s="1"/>
      <c r="SU209" s="1"/>
      <c r="SV209" s="1"/>
      <c r="SW209" s="1"/>
      <c r="SX209" s="1"/>
      <c r="SY209" s="1"/>
      <c r="SZ209" s="1"/>
      <c r="TA209" s="1"/>
      <c r="TB209" s="1"/>
      <c r="TC209" s="1"/>
      <c r="TD209" s="1"/>
      <c r="TE209" s="1"/>
      <c r="TF209" s="1"/>
      <c r="TG209" s="1"/>
      <c r="TH209" s="1"/>
      <c r="TI209" s="1"/>
      <c r="TJ209" s="1"/>
      <c r="TK209" s="1"/>
      <c r="TL209" s="1"/>
      <c r="TM209" s="1"/>
      <c r="TN209" s="1"/>
      <c r="TO209" s="1"/>
      <c r="TP209" s="1"/>
      <c r="TQ209" s="1"/>
      <c r="TR209" s="1"/>
      <c r="TS209" s="1"/>
      <c r="TT209" s="1"/>
      <c r="TU209" s="1"/>
      <c r="TV209" s="1"/>
      <c r="TW209" s="1"/>
      <c r="TX209" s="1"/>
      <c r="TY209" s="1"/>
      <c r="TZ209" s="1"/>
      <c r="UA209" s="1"/>
      <c r="UB209" s="1"/>
      <c r="UC209" s="1"/>
      <c r="UD209" s="1"/>
      <c r="UE209" s="1"/>
      <c r="UF209" s="1"/>
      <c r="UG209" s="1"/>
      <c r="UH209" s="1"/>
      <c r="UI209" s="1"/>
      <c r="UJ209" s="1"/>
      <c r="UK209" s="1"/>
      <c r="UL209" s="1"/>
      <c r="UM209" s="1"/>
      <c r="UN209" s="1"/>
      <c r="UO209" s="1"/>
      <c r="UP209" s="1"/>
      <c r="UQ209" s="1"/>
      <c r="UR209" s="1"/>
      <c r="US209" s="1"/>
      <c r="UT209" s="1"/>
      <c r="UU209" s="1"/>
      <c r="UV209" s="1"/>
      <c r="UW209" s="1"/>
      <c r="UX209" s="1"/>
      <c r="UY209" s="1"/>
      <c r="UZ209" s="1"/>
      <c r="VA209" s="1"/>
      <c r="VB209" s="1"/>
      <c r="VC209" s="1"/>
      <c r="VD209" s="1"/>
      <c r="VE209" s="1"/>
      <c r="VF209" s="1"/>
      <c r="VG209" s="1"/>
      <c r="VH209" s="1"/>
      <c r="VI209" s="1"/>
      <c r="VJ209" s="1"/>
      <c r="VK209" s="1"/>
      <c r="VL209" s="1"/>
      <c r="VM209" s="1"/>
      <c r="VN209" s="1"/>
      <c r="VO209" s="1"/>
      <c r="VP209" s="1"/>
      <c r="VQ209" s="1"/>
      <c r="VR209" s="1"/>
      <c r="VS209" s="1"/>
      <c r="VT209" s="1"/>
      <c r="VU209" s="1"/>
      <c r="VV209" s="1"/>
      <c r="VW209" s="1"/>
      <c r="VX209" s="1"/>
      <c r="VY209" s="1"/>
      <c r="VZ209" s="1"/>
      <c r="WA209" s="1"/>
      <c r="WB209" s="1"/>
      <c r="WC209" s="1"/>
      <c r="WD209" s="1"/>
      <c r="WE209" s="1"/>
      <c r="WF209" s="1"/>
      <c r="WG209" s="1"/>
      <c r="WH209" s="1"/>
      <c r="WI209" s="1"/>
      <c r="WJ209" s="1"/>
      <c r="WK209" s="1"/>
      <c r="WL209" s="1"/>
      <c r="WM209" s="1"/>
      <c r="WN209" s="1"/>
      <c r="WO209" s="1"/>
      <c r="WP209" s="1"/>
      <c r="WQ209" s="1"/>
      <c r="WR209" s="1"/>
      <c r="WS209" s="1"/>
      <c r="WT209" s="1"/>
      <c r="WU209" s="1"/>
      <c r="WV209" s="1"/>
      <c r="WW209" s="1"/>
      <c r="WX209" s="1"/>
      <c r="WY209" s="1"/>
      <c r="WZ209" s="1"/>
      <c r="XA209" s="1"/>
      <c r="XB209" s="1"/>
      <c r="XC209" s="1"/>
      <c r="XD209" s="1"/>
      <c r="XE209" s="1"/>
      <c r="XF209" s="1"/>
      <c r="XG209" s="1"/>
      <c r="XH209" s="1"/>
      <c r="XI209" s="1"/>
      <c r="XJ209" s="1"/>
      <c r="XK209" s="1"/>
      <c r="XL209" s="1"/>
      <c r="XM209" s="1"/>
      <c r="XN209" s="1"/>
      <c r="XO209" s="1"/>
      <c r="XP209" s="1"/>
      <c r="XQ209" s="1"/>
      <c r="XR209" s="1"/>
      <c r="XS209" s="1"/>
      <c r="XT209" s="1"/>
      <c r="XU209" s="1"/>
      <c r="XV209" s="1"/>
      <c r="XW209" s="1"/>
      <c r="XX209" s="1"/>
      <c r="XY209" s="1"/>
      <c r="XZ209" s="1"/>
      <c r="YA209" s="1"/>
      <c r="YB209" s="1"/>
      <c r="YC209" s="1"/>
      <c r="YD209" s="1"/>
      <c r="YE209" s="1"/>
      <c r="YF209" s="1"/>
      <c r="YG209" s="1"/>
      <c r="YH209" s="1"/>
      <c r="YI209" s="1"/>
      <c r="YJ209" s="1"/>
      <c r="YK209" s="1"/>
      <c r="YL209" s="1"/>
      <c r="YM209" s="1"/>
      <c r="YN209" s="1"/>
      <c r="YO209" s="1"/>
      <c r="YP209" s="1"/>
      <c r="YQ209" s="1"/>
      <c r="YR209" s="1"/>
      <c r="YS209" s="1"/>
      <c r="YT209" s="1"/>
      <c r="YU209" s="1"/>
      <c r="YV209" s="1"/>
      <c r="YW209" s="1"/>
      <c r="YX209" s="1"/>
      <c r="YY209" s="1"/>
      <c r="YZ209" s="1"/>
      <c r="ZA209" s="1"/>
      <c r="ZB209" s="1"/>
      <c r="ZC209" s="1"/>
      <c r="ZD209" s="1"/>
      <c r="ZE209" s="1"/>
      <c r="ZF209" s="1"/>
      <c r="ZG209" s="1"/>
      <c r="ZH209" s="1"/>
      <c r="ZI209" s="1"/>
      <c r="ZJ209" s="1"/>
      <c r="ZK209" s="1"/>
      <c r="ZL209" s="1"/>
      <c r="ZM209" s="1"/>
      <c r="ZN209" s="1"/>
      <c r="ZO209" s="1"/>
      <c r="ZP209" s="1"/>
      <c r="ZQ209" s="1"/>
      <c r="ZR209" s="1"/>
      <c r="ZS209" s="1"/>
      <c r="ZT209" s="1"/>
      <c r="ZU209" s="1"/>
      <c r="ZV209" s="1"/>
      <c r="ZW209" s="1"/>
      <c r="ZX209" s="1"/>
      <c r="ZY209" s="1"/>
      <c r="ZZ209" s="1"/>
      <c r="AAA209" s="1"/>
      <c r="AAB209" s="1"/>
      <c r="AAC209" s="1"/>
      <c r="AAD209" s="1"/>
      <c r="AAE209" s="1"/>
      <c r="AAF209" s="1"/>
      <c r="AAG209" s="1"/>
      <c r="AAH209" s="1"/>
      <c r="AAI209" s="1"/>
      <c r="AAJ209" s="1"/>
      <c r="AAK209" s="1"/>
      <c r="AAL209" s="1"/>
      <c r="AAM209" s="1"/>
      <c r="AAN209" s="1"/>
      <c r="AAO209" s="1"/>
      <c r="AAP209" s="1"/>
      <c r="AAQ209" s="1"/>
      <c r="AAR209" s="1"/>
      <c r="AAS209" s="1"/>
      <c r="AAT209" s="1"/>
      <c r="AAU209" s="1"/>
      <c r="AAV209" s="1"/>
      <c r="AAW209" s="1"/>
      <c r="AAX209" s="1"/>
      <c r="AAY209" s="1"/>
      <c r="AAZ209" s="1"/>
      <c r="ABA209" s="1"/>
      <c r="ABB209" s="1"/>
      <c r="ABC209" s="1"/>
      <c r="ABD209" s="1"/>
      <c r="ABE209" s="1"/>
      <c r="ABF209" s="1"/>
      <c r="ABG209" s="1"/>
      <c r="ABH209" s="1"/>
      <c r="ABI209" s="1"/>
      <c r="ABJ209" s="1"/>
      <c r="ABK209" s="1"/>
      <c r="ABL209" s="1"/>
      <c r="ABM209" s="1"/>
      <c r="ABN209" s="1"/>
      <c r="ABO209" s="1"/>
      <c r="ABP209" s="1"/>
      <c r="ABQ209" s="1"/>
      <c r="ABR209" s="1"/>
      <c r="ABS209" s="1"/>
      <c r="ABT209" s="1"/>
      <c r="ABU209" s="1"/>
      <c r="ABV209" s="1"/>
      <c r="ABW209" s="1"/>
      <c r="ABX209" s="1"/>
      <c r="ABY209" s="1"/>
      <c r="ABZ209" s="1"/>
      <c r="ACA209" s="1"/>
      <c r="ACB209" s="1"/>
      <c r="ACC209" s="1"/>
      <c r="ACD209" s="1"/>
      <c r="ACE209" s="1"/>
      <c r="ACF209" s="1"/>
      <c r="ACG209" s="1"/>
      <c r="ACH209" s="1"/>
      <c r="ACI209" s="1"/>
      <c r="ACJ209" s="1"/>
      <c r="ACK209" s="1"/>
      <c r="ACL209" s="1"/>
      <c r="ACM209" s="1"/>
      <c r="ACN209" s="1"/>
      <c r="ACO209" s="1"/>
      <c r="ACP209" s="1"/>
      <c r="ACQ209" s="1"/>
      <c r="ACR209" s="1"/>
      <c r="ACS209" s="1"/>
      <c r="ACT209" s="1"/>
      <c r="ACU209" s="1"/>
      <c r="ACV209" s="1"/>
      <c r="ACW209" s="1"/>
      <c r="ACX209" s="1"/>
      <c r="ACY209" s="1"/>
      <c r="ACZ209" s="1"/>
      <c r="ADA209" s="1"/>
    </row>
    <row r="210" spans="1:786" s="81" customFormat="1" ht="15.6" x14ac:dyDescent="0.3">
      <c r="A210" s="38">
        <v>3</v>
      </c>
      <c r="B210" s="41" t="s">
        <v>614</v>
      </c>
      <c r="C210" s="24"/>
      <c r="D210" s="25"/>
      <c r="E210" s="25"/>
      <c r="F210" s="25"/>
      <c r="G210" s="79"/>
      <c r="H210" s="25">
        <v>1</v>
      </c>
      <c r="I210" s="25" t="s">
        <v>73</v>
      </c>
      <c r="J210" s="25" t="s">
        <v>48</v>
      </c>
      <c r="K210" s="95" t="s">
        <v>44</v>
      </c>
      <c r="L210" s="28">
        <v>1980</v>
      </c>
      <c r="M210" s="92">
        <v>1980</v>
      </c>
      <c r="N210" s="30"/>
      <c r="O210" s="31"/>
      <c r="P210" s="31"/>
      <c r="Q210" s="32" t="s">
        <v>410</v>
      </c>
      <c r="R210" s="33" t="s">
        <v>615</v>
      </c>
      <c r="S210" s="34"/>
      <c r="T210" s="35"/>
      <c r="U210" s="34"/>
      <c r="V210" s="34"/>
      <c r="W210" s="34"/>
      <c r="X210" s="34"/>
      <c r="Y210" s="34"/>
      <c r="Z210" s="34"/>
      <c r="AA210" s="34"/>
      <c r="AB210" s="1"/>
      <c r="AC210" s="36"/>
      <c r="AD210" s="36"/>
      <c r="AE210" s="36"/>
      <c r="AF210" s="36"/>
      <c r="AG210" s="37"/>
      <c r="AH210" s="37"/>
      <c r="AI210" s="37"/>
      <c r="AJ210" s="37"/>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c r="JL210" s="1"/>
      <c r="JM210" s="1"/>
      <c r="JN210" s="1"/>
      <c r="JO210" s="1"/>
      <c r="JP210" s="1"/>
      <c r="JQ210" s="1"/>
      <c r="JR210" s="1"/>
      <c r="JS210" s="1"/>
      <c r="JT210" s="1"/>
      <c r="JU210" s="1"/>
      <c r="JV210" s="1"/>
      <c r="JW210" s="1"/>
      <c r="JX210" s="1"/>
      <c r="JY210" s="1"/>
      <c r="JZ210" s="1"/>
      <c r="KA210" s="1"/>
      <c r="KB210" s="1"/>
      <c r="KC210" s="1"/>
      <c r="KD210" s="1"/>
      <c r="KE210" s="1"/>
      <c r="KF210" s="1"/>
      <c r="KG210" s="1"/>
      <c r="KH210" s="1"/>
      <c r="KI210" s="1"/>
      <c r="KJ210" s="1"/>
      <c r="KK210" s="1"/>
      <c r="KL210" s="1"/>
      <c r="KM210" s="1"/>
      <c r="KN210" s="1"/>
      <c r="KO210" s="1"/>
      <c r="KP210" s="1"/>
      <c r="KQ210" s="1"/>
      <c r="KR210" s="1"/>
      <c r="KS210" s="1"/>
      <c r="KT210" s="1"/>
      <c r="KU210" s="1"/>
      <c r="KV210" s="1"/>
      <c r="KW210" s="1"/>
      <c r="KX210" s="1"/>
      <c r="KY210" s="1"/>
      <c r="KZ210" s="1"/>
      <c r="LA210" s="1"/>
      <c r="LB210" s="1"/>
      <c r="LC210" s="1"/>
      <c r="LD210" s="1"/>
      <c r="LE210" s="1"/>
      <c r="LF210" s="1"/>
      <c r="LG210" s="1"/>
      <c r="LH210" s="1"/>
      <c r="LI210" s="1"/>
      <c r="LJ210" s="1"/>
      <c r="LK210" s="1"/>
      <c r="LL210" s="1"/>
      <c r="LM210" s="1"/>
      <c r="LN210" s="1"/>
      <c r="LO210" s="1"/>
      <c r="LP210" s="1"/>
      <c r="LQ210" s="1"/>
      <c r="LR210" s="1"/>
      <c r="LS210" s="1"/>
      <c r="LT210" s="1"/>
      <c r="LU210" s="1"/>
      <c r="LV210" s="1"/>
      <c r="LW210" s="1"/>
      <c r="LX210" s="1"/>
      <c r="LY210" s="1"/>
      <c r="LZ210" s="1"/>
      <c r="MA210" s="1"/>
      <c r="MB210" s="1"/>
      <c r="MC210" s="1"/>
      <c r="MD210" s="1"/>
      <c r="ME210" s="1"/>
      <c r="MF210" s="1"/>
      <c r="MG210" s="1"/>
      <c r="MH210" s="1"/>
      <c r="MI210" s="1"/>
      <c r="MJ210" s="1"/>
      <c r="MK210" s="1"/>
      <c r="ML210" s="1"/>
      <c r="MM210" s="1"/>
      <c r="MN210" s="1"/>
      <c r="MO210" s="1"/>
      <c r="MP210" s="1"/>
      <c r="MQ210" s="1"/>
      <c r="MR210" s="1"/>
      <c r="MS210" s="1"/>
      <c r="MT210" s="1"/>
      <c r="MU210" s="1"/>
      <c r="MV210" s="1"/>
      <c r="MW210" s="1"/>
      <c r="MX210" s="1"/>
      <c r="MY210" s="1"/>
      <c r="MZ210" s="1"/>
      <c r="NA210" s="1"/>
      <c r="NB210" s="1"/>
      <c r="NC210" s="1"/>
      <c r="ND210" s="1"/>
      <c r="NE210" s="1"/>
      <c r="NF210" s="1"/>
      <c r="NG210" s="1"/>
      <c r="NH210" s="1"/>
      <c r="NI210" s="1"/>
      <c r="NJ210" s="1"/>
      <c r="NK210" s="1"/>
      <c r="NL210" s="1"/>
      <c r="NM210" s="1"/>
      <c r="NN210" s="1"/>
      <c r="NO210" s="1"/>
      <c r="NP210" s="1"/>
      <c r="NQ210" s="1"/>
      <c r="NR210" s="1"/>
      <c r="NS210" s="1"/>
      <c r="NT210" s="1"/>
      <c r="NU210" s="1"/>
      <c r="NV210" s="1"/>
      <c r="NW210" s="1"/>
      <c r="NX210" s="1"/>
      <c r="NY210" s="1"/>
      <c r="NZ210" s="1"/>
      <c r="OA210" s="1"/>
      <c r="OB210" s="1"/>
      <c r="OC210" s="1"/>
      <c r="OD210" s="1"/>
      <c r="OE210" s="1"/>
      <c r="OF210" s="1"/>
      <c r="OG210" s="1"/>
      <c r="OH210" s="1"/>
      <c r="OI210" s="1"/>
      <c r="OJ210" s="1"/>
      <c r="OK210" s="1"/>
      <c r="OL210" s="1"/>
      <c r="OM210" s="1"/>
      <c r="ON210" s="1"/>
      <c r="OO210" s="1"/>
      <c r="OP210" s="1"/>
      <c r="OQ210" s="1"/>
      <c r="OR210" s="1"/>
      <c r="OS210" s="1"/>
      <c r="OT210" s="1"/>
      <c r="OU210" s="1"/>
      <c r="OV210" s="1"/>
      <c r="OW210" s="1"/>
      <c r="OX210" s="1"/>
      <c r="OY210" s="1"/>
      <c r="OZ210" s="1"/>
      <c r="PA210" s="1"/>
      <c r="PB210" s="1"/>
      <c r="PC210" s="1"/>
      <c r="PD210" s="1"/>
      <c r="PE210" s="1"/>
      <c r="PF210" s="1"/>
      <c r="PG210" s="1"/>
      <c r="PH210" s="1"/>
      <c r="PI210" s="1"/>
      <c r="PJ210" s="1"/>
      <c r="PK210" s="1"/>
      <c r="PL210" s="1"/>
      <c r="PM210" s="1"/>
      <c r="PN210" s="1"/>
      <c r="PO210" s="1"/>
      <c r="PP210" s="1"/>
      <c r="PQ210" s="1"/>
      <c r="PR210" s="1"/>
      <c r="PS210" s="1"/>
      <c r="PT210" s="1"/>
      <c r="PU210" s="1"/>
      <c r="PV210" s="1"/>
      <c r="PW210" s="1"/>
      <c r="PX210" s="1"/>
      <c r="PY210" s="1"/>
      <c r="PZ210" s="1"/>
      <c r="QA210" s="1"/>
      <c r="QB210" s="1"/>
      <c r="QC210" s="1"/>
      <c r="QD210" s="1"/>
      <c r="QE210" s="1"/>
      <c r="QF210" s="1"/>
      <c r="QG210" s="1"/>
      <c r="QH210" s="1"/>
      <c r="QI210" s="1"/>
      <c r="QJ210" s="1"/>
      <c r="QK210" s="1"/>
      <c r="QL210" s="1"/>
      <c r="QM210" s="1"/>
      <c r="QN210" s="1"/>
      <c r="QO210" s="1"/>
      <c r="QP210" s="1"/>
      <c r="QQ210" s="1"/>
      <c r="QR210" s="1"/>
      <c r="QS210" s="1"/>
      <c r="QT210" s="1"/>
      <c r="QU210" s="1"/>
      <c r="QV210" s="1"/>
      <c r="QW210" s="1"/>
      <c r="QX210" s="1"/>
      <c r="QY210" s="1"/>
      <c r="QZ210" s="1"/>
      <c r="RA210" s="1"/>
      <c r="RB210" s="1"/>
      <c r="RC210" s="1"/>
      <c r="RD210" s="1"/>
      <c r="RE210" s="1"/>
      <c r="RF210" s="1"/>
      <c r="RG210" s="1"/>
      <c r="RH210" s="1"/>
      <c r="RI210" s="1"/>
      <c r="RJ210" s="1"/>
      <c r="RK210" s="1"/>
      <c r="RL210" s="1"/>
      <c r="RM210" s="1"/>
      <c r="RN210" s="1"/>
      <c r="RO210" s="1"/>
      <c r="RP210" s="1"/>
      <c r="RQ210" s="1"/>
      <c r="RR210" s="1"/>
      <c r="RS210" s="1"/>
      <c r="RT210" s="1"/>
      <c r="RU210" s="1"/>
      <c r="RV210" s="1"/>
      <c r="RW210" s="1"/>
      <c r="RX210" s="1"/>
      <c r="RY210" s="1"/>
      <c r="RZ210" s="1"/>
      <c r="SA210" s="1"/>
      <c r="SB210" s="1"/>
      <c r="SC210" s="1"/>
      <c r="SD210" s="1"/>
      <c r="SE210" s="1"/>
      <c r="SF210" s="1"/>
      <c r="SG210" s="1"/>
      <c r="SH210" s="1"/>
      <c r="SI210" s="1"/>
      <c r="SJ210" s="1"/>
      <c r="SK210" s="1"/>
      <c r="SL210" s="1"/>
      <c r="SM210" s="1"/>
      <c r="SN210" s="1"/>
      <c r="SO210" s="1"/>
      <c r="SP210" s="1"/>
      <c r="SQ210" s="1"/>
      <c r="SR210" s="1"/>
      <c r="SS210" s="1"/>
      <c r="ST210" s="1"/>
      <c r="SU210" s="1"/>
      <c r="SV210" s="1"/>
      <c r="SW210" s="1"/>
      <c r="SX210" s="1"/>
      <c r="SY210" s="1"/>
      <c r="SZ210" s="1"/>
      <c r="TA210" s="1"/>
      <c r="TB210" s="1"/>
      <c r="TC210" s="1"/>
      <c r="TD210" s="1"/>
      <c r="TE210" s="1"/>
      <c r="TF210" s="1"/>
      <c r="TG210" s="1"/>
      <c r="TH210" s="1"/>
      <c r="TI210" s="1"/>
      <c r="TJ210" s="1"/>
      <c r="TK210" s="1"/>
      <c r="TL210" s="1"/>
      <c r="TM210" s="1"/>
      <c r="TN210" s="1"/>
      <c r="TO210" s="1"/>
      <c r="TP210" s="1"/>
      <c r="TQ210" s="1"/>
      <c r="TR210" s="1"/>
      <c r="TS210" s="1"/>
      <c r="TT210" s="1"/>
      <c r="TU210" s="1"/>
      <c r="TV210" s="1"/>
      <c r="TW210" s="1"/>
      <c r="TX210" s="1"/>
      <c r="TY210" s="1"/>
      <c r="TZ210" s="1"/>
      <c r="UA210" s="1"/>
      <c r="UB210" s="1"/>
      <c r="UC210" s="1"/>
      <c r="UD210" s="1"/>
      <c r="UE210" s="1"/>
      <c r="UF210" s="1"/>
      <c r="UG210" s="1"/>
      <c r="UH210" s="1"/>
      <c r="UI210" s="1"/>
      <c r="UJ210" s="1"/>
      <c r="UK210" s="1"/>
      <c r="UL210" s="1"/>
      <c r="UM210" s="1"/>
      <c r="UN210" s="1"/>
      <c r="UO210" s="1"/>
      <c r="UP210" s="1"/>
      <c r="UQ210" s="1"/>
      <c r="UR210" s="1"/>
      <c r="US210" s="1"/>
      <c r="UT210" s="1"/>
      <c r="UU210" s="1"/>
      <c r="UV210" s="1"/>
      <c r="UW210" s="1"/>
      <c r="UX210" s="1"/>
      <c r="UY210" s="1"/>
      <c r="UZ210" s="1"/>
      <c r="VA210" s="1"/>
      <c r="VB210" s="1"/>
      <c r="VC210" s="1"/>
      <c r="VD210" s="1"/>
      <c r="VE210" s="1"/>
      <c r="VF210" s="1"/>
      <c r="VG210" s="1"/>
      <c r="VH210" s="1"/>
      <c r="VI210" s="1"/>
      <c r="VJ210" s="1"/>
      <c r="VK210" s="1"/>
      <c r="VL210" s="1"/>
      <c r="VM210" s="1"/>
      <c r="VN210" s="1"/>
      <c r="VO210" s="1"/>
      <c r="VP210" s="1"/>
      <c r="VQ210" s="1"/>
      <c r="VR210" s="1"/>
      <c r="VS210" s="1"/>
      <c r="VT210" s="1"/>
      <c r="VU210" s="1"/>
      <c r="VV210" s="1"/>
      <c r="VW210" s="1"/>
      <c r="VX210" s="1"/>
      <c r="VY210" s="1"/>
      <c r="VZ210" s="1"/>
      <c r="WA210" s="1"/>
      <c r="WB210" s="1"/>
      <c r="WC210" s="1"/>
      <c r="WD210" s="1"/>
      <c r="WE210" s="1"/>
      <c r="WF210" s="1"/>
      <c r="WG210" s="1"/>
      <c r="WH210" s="1"/>
      <c r="WI210" s="1"/>
      <c r="WJ210" s="1"/>
      <c r="WK210" s="1"/>
      <c r="WL210" s="1"/>
      <c r="WM210" s="1"/>
      <c r="WN210" s="1"/>
      <c r="WO210" s="1"/>
      <c r="WP210" s="1"/>
      <c r="WQ210" s="1"/>
      <c r="WR210" s="1"/>
      <c r="WS210" s="1"/>
      <c r="WT210" s="1"/>
      <c r="WU210" s="1"/>
      <c r="WV210" s="1"/>
      <c r="WW210" s="1"/>
      <c r="WX210" s="1"/>
      <c r="WY210" s="1"/>
      <c r="WZ210" s="1"/>
      <c r="XA210" s="1"/>
      <c r="XB210" s="1"/>
      <c r="XC210" s="1"/>
      <c r="XD210" s="1"/>
      <c r="XE210" s="1"/>
      <c r="XF210" s="1"/>
      <c r="XG210" s="1"/>
      <c r="XH210" s="1"/>
      <c r="XI210" s="1"/>
      <c r="XJ210" s="1"/>
      <c r="XK210" s="1"/>
      <c r="XL210" s="1"/>
      <c r="XM210" s="1"/>
      <c r="XN210" s="1"/>
      <c r="XO210" s="1"/>
      <c r="XP210" s="1"/>
      <c r="XQ210" s="1"/>
      <c r="XR210" s="1"/>
      <c r="XS210" s="1"/>
      <c r="XT210" s="1"/>
      <c r="XU210" s="1"/>
      <c r="XV210" s="1"/>
      <c r="XW210" s="1"/>
      <c r="XX210" s="1"/>
      <c r="XY210" s="1"/>
      <c r="XZ210" s="1"/>
      <c r="YA210" s="1"/>
      <c r="YB210" s="1"/>
      <c r="YC210" s="1"/>
      <c r="YD210" s="1"/>
      <c r="YE210" s="1"/>
      <c r="YF210" s="1"/>
      <c r="YG210" s="1"/>
      <c r="YH210" s="1"/>
      <c r="YI210" s="1"/>
      <c r="YJ210" s="1"/>
      <c r="YK210" s="1"/>
      <c r="YL210" s="1"/>
      <c r="YM210" s="1"/>
      <c r="YN210" s="1"/>
      <c r="YO210" s="1"/>
      <c r="YP210" s="1"/>
      <c r="YQ210" s="1"/>
      <c r="YR210" s="1"/>
      <c r="YS210" s="1"/>
      <c r="YT210" s="1"/>
      <c r="YU210" s="1"/>
      <c r="YV210" s="1"/>
      <c r="YW210" s="1"/>
      <c r="YX210" s="1"/>
      <c r="YY210" s="1"/>
      <c r="YZ210" s="1"/>
      <c r="ZA210" s="1"/>
      <c r="ZB210" s="1"/>
      <c r="ZC210" s="1"/>
      <c r="ZD210" s="1"/>
      <c r="ZE210" s="1"/>
      <c r="ZF210" s="1"/>
      <c r="ZG210" s="1"/>
      <c r="ZH210" s="1"/>
      <c r="ZI210" s="1"/>
      <c r="ZJ210" s="1"/>
      <c r="ZK210" s="1"/>
      <c r="ZL210" s="1"/>
      <c r="ZM210" s="1"/>
      <c r="ZN210" s="1"/>
      <c r="ZO210" s="1"/>
      <c r="ZP210" s="1"/>
      <c r="ZQ210" s="1"/>
      <c r="ZR210" s="1"/>
      <c r="ZS210" s="1"/>
      <c r="ZT210" s="1"/>
      <c r="ZU210" s="1"/>
      <c r="ZV210" s="1"/>
      <c r="ZW210" s="1"/>
      <c r="ZX210" s="1"/>
      <c r="ZY210" s="1"/>
      <c r="ZZ210" s="1"/>
      <c r="AAA210" s="1"/>
      <c r="AAB210" s="1"/>
      <c r="AAC210" s="1"/>
      <c r="AAD210" s="1"/>
      <c r="AAE210" s="1"/>
      <c r="AAF210" s="1"/>
      <c r="AAG210" s="1"/>
      <c r="AAH210" s="1"/>
      <c r="AAI210" s="1"/>
      <c r="AAJ210" s="1"/>
      <c r="AAK210" s="1"/>
      <c r="AAL210" s="1"/>
      <c r="AAM210" s="1"/>
      <c r="AAN210" s="1"/>
      <c r="AAO210" s="1"/>
      <c r="AAP210" s="1"/>
      <c r="AAQ210" s="1"/>
      <c r="AAR210" s="1"/>
      <c r="AAS210" s="1"/>
      <c r="AAT210" s="1"/>
      <c r="AAU210" s="1"/>
      <c r="AAV210" s="1"/>
      <c r="AAW210" s="1"/>
      <c r="AAX210" s="1"/>
      <c r="AAY210" s="1"/>
      <c r="AAZ210" s="1"/>
      <c r="ABA210" s="1"/>
      <c r="ABB210" s="1"/>
      <c r="ABC210" s="1"/>
      <c r="ABD210" s="1"/>
      <c r="ABE210" s="1"/>
      <c r="ABF210" s="1"/>
      <c r="ABG210" s="1"/>
      <c r="ABH210" s="1"/>
      <c r="ABI210" s="1"/>
      <c r="ABJ210" s="1"/>
      <c r="ABK210" s="1"/>
      <c r="ABL210" s="1"/>
      <c r="ABM210" s="1"/>
      <c r="ABN210" s="1"/>
      <c r="ABO210" s="1"/>
      <c r="ABP210" s="1"/>
      <c r="ABQ210" s="1"/>
      <c r="ABR210" s="1"/>
      <c r="ABS210" s="1"/>
      <c r="ABT210" s="1"/>
      <c r="ABU210" s="1"/>
      <c r="ABV210" s="1"/>
      <c r="ABW210" s="1"/>
      <c r="ABX210" s="1"/>
      <c r="ABY210" s="1"/>
      <c r="ABZ210" s="1"/>
      <c r="ACA210" s="1"/>
      <c r="ACB210" s="1"/>
      <c r="ACC210" s="1"/>
      <c r="ACD210" s="1"/>
      <c r="ACE210" s="1"/>
      <c r="ACF210" s="1"/>
      <c r="ACG210" s="1"/>
      <c r="ACH210" s="1"/>
      <c r="ACI210" s="1"/>
      <c r="ACJ210" s="1"/>
      <c r="ACK210" s="1"/>
      <c r="ACL210" s="1"/>
      <c r="ACM210" s="1"/>
      <c r="ACN210" s="1"/>
      <c r="ACO210" s="1"/>
      <c r="ACP210" s="1"/>
      <c r="ACQ210" s="1"/>
      <c r="ACR210" s="1"/>
      <c r="ACS210" s="1"/>
      <c r="ACT210" s="1"/>
      <c r="ACU210" s="1"/>
      <c r="ACV210" s="1"/>
      <c r="ACW210" s="1"/>
      <c r="ACX210" s="1"/>
      <c r="ACY210" s="1"/>
      <c r="ACZ210" s="1"/>
      <c r="ADA210" s="1"/>
    </row>
    <row r="211" spans="1:786" s="81" customFormat="1" ht="15.6" x14ac:dyDescent="0.3">
      <c r="A211" s="38">
        <v>3</v>
      </c>
      <c r="B211" s="41" t="s">
        <v>616</v>
      </c>
      <c r="C211" s="24" t="s">
        <v>617</v>
      </c>
      <c r="D211" s="25"/>
      <c r="E211" s="25"/>
      <c r="F211" s="25">
        <v>11</v>
      </c>
      <c r="G211" s="79">
        <v>430000</v>
      </c>
      <c r="H211" s="25">
        <v>2</v>
      </c>
      <c r="I211" s="25" t="s">
        <v>47</v>
      </c>
      <c r="J211" s="25" t="s">
        <v>53</v>
      </c>
      <c r="K211" s="95">
        <v>67</v>
      </c>
      <c r="L211" s="28">
        <v>1980</v>
      </c>
      <c r="M211" s="92">
        <v>1980</v>
      </c>
      <c r="N211" s="30"/>
      <c r="O211" s="31"/>
      <c r="P211" s="31"/>
      <c r="Q211" s="32" t="s">
        <v>429</v>
      </c>
      <c r="R211" s="33"/>
      <c r="S211" s="34"/>
      <c r="T211" s="35" t="str">
        <f t="shared" ref="T211:T260" si="25">C211</f>
        <v>Kyanite</v>
      </c>
      <c r="U211" s="34"/>
      <c r="V211" s="34"/>
      <c r="W211" s="34"/>
      <c r="X211" s="34"/>
      <c r="Y211" s="34"/>
      <c r="Z211" s="34"/>
      <c r="AA211" s="34"/>
      <c r="AB211" s="1"/>
      <c r="AC211" s="36">
        <f t="shared" ref="AC211:AC255" si="26">N211/1896653</f>
        <v>0</v>
      </c>
      <c r="AD211" s="36">
        <f t="shared" ref="AD211:AD255" si="27">O211/39</f>
        <v>0</v>
      </c>
      <c r="AE211" s="36">
        <f t="shared" ref="AE211:AE255" si="28">P211/14</f>
        <v>0</v>
      </c>
      <c r="AF211" s="36">
        <f t="shared" ref="AF211:AF255" si="29">SUM(AC211:AE211)</f>
        <v>0</v>
      </c>
      <c r="AG211" s="37"/>
      <c r="AH211" s="37">
        <f>IF(A211=1,AF211,0)</f>
        <v>0</v>
      </c>
      <c r="AI211" s="37">
        <f>IF(A211=2,AF211,0)</f>
        <v>0</v>
      </c>
      <c r="AJ211" s="37">
        <f>IF(A211=3,AF211,0)</f>
        <v>0</v>
      </c>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c r="JL211" s="1"/>
      <c r="JM211" s="1"/>
      <c r="JN211" s="1"/>
      <c r="JO211" s="1"/>
      <c r="JP211" s="1"/>
      <c r="JQ211" s="1"/>
      <c r="JR211" s="1"/>
      <c r="JS211" s="1"/>
      <c r="JT211" s="1"/>
      <c r="JU211" s="1"/>
      <c r="JV211" s="1"/>
      <c r="JW211" s="1"/>
      <c r="JX211" s="1"/>
      <c r="JY211" s="1"/>
      <c r="JZ211" s="1"/>
      <c r="KA211" s="1"/>
      <c r="KB211" s="1"/>
      <c r="KC211" s="1"/>
      <c r="KD211" s="1"/>
      <c r="KE211" s="1"/>
      <c r="KF211" s="1"/>
      <c r="KG211" s="1"/>
      <c r="KH211" s="1"/>
      <c r="KI211" s="1"/>
      <c r="KJ211" s="1"/>
      <c r="KK211" s="1"/>
      <c r="KL211" s="1"/>
      <c r="KM211" s="1"/>
      <c r="KN211" s="1"/>
      <c r="KO211" s="1"/>
      <c r="KP211" s="1"/>
      <c r="KQ211" s="1"/>
      <c r="KR211" s="1"/>
      <c r="KS211" s="1"/>
      <c r="KT211" s="1"/>
      <c r="KU211" s="1"/>
      <c r="KV211" s="1"/>
      <c r="KW211" s="1"/>
      <c r="KX211" s="1"/>
      <c r="KY211" s="1"/>
      <c r="KZ211" s="1"/>
      <c r="LA211" s="1"/>
      <c r="LB211" s="1"/>
      <c r="LC211" s="1"/>
      <c r="LD211" s="1"/>
      <c r="LE211" s="1"/>
      <c r="LF211" s="1"/>
      <c r="LG211" s="1"/>
      <c r="LH211" s="1"/>
      <c r="LI211" s="1"/>
      <c r="LJ211" s="1"/>
      <c r="LK211" s="1"/>
      <c r="LL211" s="1"/>
      <c r="LM211" s="1"/>
      <c r="LN211" s="1"/>
      <c r="LO211" s="1"/>
      <c r="LP211" s="1"/>
      <c r="LQ211" s="1"/>
      <c r="LR211" s="1"/>
      <c r="LS211" s="1"/>
      <c r="LT211" s="1"/>
      <c r="LU211" s="1"/>
      <c r="LV211" s="1"/>
      <c r="LW211" s="1"/>
      <c r="LX211" s="1"/>
      <c r="LY211" s="1"/>
      <c r="LZ211" s="1"/>
      <c r="MA211" s="1"/>
      <c r="MB211" s="1"/>
      <c r="MC211" s="1"/>
      <c r="MD211" s="1"/>
      <c r="ME211" s="1"/>
      <c r="MF211" s="1"/>
      <c r="MG211" s="1"/>
      <c r="MH211" s="1"/>
      <c r="MI211" s="1"/>
      <c r="MJ211" s="1"/>
      <c r="MK211" s="1"/>
      <c r="ML211" s="1"/>
      <c r="MM211" s="1"/>
      <c r="MN211" s="1"/>
      <c r="MO211" s="1"/>
      <c r="MP211" s="1"/>
      <c r="MQ211" s="1"/>
      <c r="MR211" s="1"/>
      <c r="MS211" s="1"/>
      <c r="MT211" s="1"/>
      <c r="MU211" s="1"/>
      <c r="MV211" s="1"/>
      <c r="MW211" s="1"/>
      <c r="MX211" s="1"/>
      <c r="MY211" s="1"/>
      <c r="MZ211" s="1"/>
      <c r="NA211" s="1"/>
      <c r="NB211" s="1"/>
      <c r="NC211" s="1"/>
      <c r="ND211" s="1"/>
      <c r="NE211" s="1"/>
      <c r="NF211" s="1"/>
      <c r="NG211" s="1"/>
      <c r="NH211" s="1"/>
      <c r="NI211" s="1"/>
      <c r="NJ211" s="1"/>
      <c r="NK211" s="1"/>
      <c r="NL211" s="1"/>
      <c r="NM211" s="1"/>
      <c r="NN211" s="1"/>
      <c r="NO211" s="1"/>
      <c r="NP211" s="1"/>
      <c r="NQ211" s="1"/>
      <c r="NR211" s="1"/>
      <c r="NS211" s="1"/>
      <c r="NT211" s="1"/>
      <c r="NU211" s="1"/>
      <c r="NV211" s="1"/>
      <c r="NW211" s="1"/>
      <c r="NX211" s="1"/>
      <c r="NY211" s="1"/>
      <c r="NZ211" s="1"/>
      <c r="OA211" s="1"/>
      <c r="OB211" s="1"/>
      <c r="OC211" s="1"/>
      <c r="OD211" s="1"/>
      <c r="OE211" s="1"/>
      <c r="OF211" s="1"/>
      <c r="OG211" s="1"/>
      <c r="OH211" s="1"/>
      <c r="OI211" s="1"/>
      <c r="OJ211" s="1"/>
      <c r="OK211" s="1"/>
      <c r="OL211" s="1"/>
      <c r="OM211" s="1"/>
      <c r="ON211" s="1"/>
      <c r="OO211" s="1"/>
      <c r="OP211" s="1"/>
      <c r="OQ211" s="1"/>
      <c r="OR211" s="1"/>
      <c r="OS211" s="1"/>
      <c r="OT211" s="1"/>
      <c r="OU211" s="1"/>
      <c r="OV211" s="1"/>
      <c r="OW211" s="1"/>
      <c r="OX211" s="1"/>
      <c r="OY211" s="1"/>
      <c r="OZ211" s="1"/>
      <c r="PA211" s="1"/>
      <c r="PB211" s="1"/>
      <c r="PC211" s="1"/>
      <c r="PD211" s="1"/>
      <c r="PE211" s="1"/>
      <c r="PF211" s="1"/>
      <c r="PG211" s="1"/>
      <c r="PH211" s="1"/>
      <c r="PI211" s="1"/>
      <c r="PJ211" s="1"/>
      <c r="PK211" s="1"/>
      <c r="PL211" s="1"/>
      <c r="PM211" s="1"/>
      <c r="PN211" s="1"/>
      <c r="PO211" s="1"/>
      <c r="PP211" s="1"/>
      <c r="PQ211" s="1"/>
      <c r="PR211" s="1"/>
      <c r="PS211" s="1"/>
      <c r="PT211" s="1"/>
      <c r="PU211" s="1"/>
      <c r="PV211" s="1"/>
      <c r="PW211" s="1"/>
      <c r="PX211" s="1"/>
      <c r="PY211" s="1"/>
      <c r="PZ211" s="1"/>
      <c r="QA211" s="1"/>
      <c r="QB211" s="1"/>
      <c r="QC211" s="1"/>
      <c r="QD211" s="1"/>
      <c r="QE211" s="1"/>
      <c r="QF211" s="1"/>
      <c r="QG211" s="1"/>
      <c r="QH211" s="1"/>
      <c r="QI211" s="1"/>
      <c r="QJ211" s="1"/>
      <c r="QK211" s="1"/>
      <c r="QL211" s="1"/>
      <c r="QM211" s="1"/>
      <c r="QN211" s="1"/>
      <c r="QO211" s="1"/>
      <c r="QP211" s="1"/>
      <c r="QQ211" s="1"/>
      <c r="QR211" s="1"/>
      <c r="QS211" s="1"/>
      <c r="QT211" s="1"/>
      <c r="QU211" s="1"/>
      <c r="QV211" s="1"/>
      <c r="QW211" s="1"/>
      <c r="QX211" s="1"/>
      <c r="QY211" s="1"/>
      <c r="QZ211" s="1"/>
      <c r="RA211" s="1"/>
      <c r="RB211" s="1"/>
      <c r="RC211" s="1"/>
      <c r="RD211" s="1"/>
      <c r="RE211" s="1"/>
      <c r="RF211" s="1"/>
      <c r="RG211" s="1"/>
      <c r="RH211" s="1"/>
      <c r="RI211" s="1"/>
      <c r="RJ211" s="1"/>
      <c r="RK211" s="1"/>
      <c r="RL211" s="1"/>
      <c r="RM211" s="1"/>
      <c r="RN211" s="1"/>
      <c r="RO211" s="1"/>
      <c r="RP211" s="1"/>
      <c r="RQ211" s="1"/>
      <c r="RR211" s="1"/>
      <c r="RS211" s="1"/>
      <c r="RT211" s="1"/>
      <c r="RU211" s="1"/>
      <c r="RV211" s="1"/>
      <c r="RW211" s="1"/>
      <c r="RX211" s="1"/>
      <c r="RY211" s="1"/>
      <c r="RZ211" s="1"/>
      <c r="SA211" s="1"/>
      <c r="SB211" s="1"/>
      <c r="SC211" s="1"/>
      <c r="SD211" s="1"/>
      <c r="SE211" s="1"/>
      <c r="SF211" s="1"/>
      <c r="SG211" s="1"/>
      <c r="SH211" s="1"/>
      <c r="SI211" s="1"/>
      <c r="SJ211" s="1"/>
      <c r="SK211" s="1"/>
      <c r="SL211" s="1"/>
      <c r="SM211" s="1"/>
      <c r="SN211" s="1"/>
      <c r="SO211" s="1"/>
      <c r="SP211" s="1"/>
      <c r="SQ211" s="1"/>
      <c r="SR211" s="1"/>
      <c r="SS211" s="1"/>
      <c r="ST211" s="1"/>
      <c r="SU211" s="1"/>
      <c r="SV211" s="1"/>
      <c r="SW211" s="1"/>
      <c r="SX211" s="1"/>
      <c r="SY211" s="1"/>
      <c r="SZ211" s="1"/>
      <c r="TA211" s="1"/>
      <c r="TB211" s="1"/>
      <c r="TC211" s="1"/>
      <c r="TD211" s="1"/>
      <c r="TE211" s="1"/>
      <c r="TF211" s="1"/>
      <c r="TG211" s="1"/>
      <c r="TH211" s="1"/>
      <c r="TI211" s="1"/>
      <c r="TJ211" s="1"/>
      <c r="TK211" s="1"/>
      <c r="TL211" s="1"/>
      <c r="TM211" s="1"/>
      <c r="TN211" s="1"/>
      <c r="TO211" s="1"/>
      <c r="TP211" s="1"/>
      <c r="TQ211" s="1"/>
      <c r="TR211" s="1"/>
      <c r="TS211" s="1"/>
      <c r="TT211" s="1"/>
      <c r="TU211" s="1"/>
      <c r="TV211" s="1"/>
      <c r="TW211" s="1"/>
      <c r="TX211" s="1"/>
      <c r="TY211" s="1"/>
      <c r="TZ211" s="1"/>
      <c r="UA211" s="1"/>
      <c r="UB211" s="1"/>
      <c r="UC211" s="1"/>
      <c r="UD211" s="1"/>
      <c r="UE211" s="1"/>
      <c r="UF211" s="1"/>
      <c r="UG211" s="1"/>
      <c r="UH211" s="1"/>
      <c r="UI211" s="1"/>
      <c r="UJ211" s="1"/>
      <c r="UK211" s="1"/>
      <c r="UL211" s="1"/>
      <c r="UM211" s="1"/>
      <c r="UN211" s="1"/>
      <c r="UO211" s="1"/>
      <c r="UP211" s="1"/>
      <c r="UQ211" s="1"/>
      <c r="UR211" s="1"/>
      <c r="US211" s="1"/>
      <c r="UT211" s="1"/>
      <c r="UU211" s="1"/>
      <c r="UV211" s="1"/>
      <c r="UW211" s="1"/>
      <c r="UX211" s="1"/>
      <c r="UY211" s="1"/>
      <c r="UZ211" s="1"/>
      <c r="VA211" s="1"/>
      <c r="VB211" s="1"/>
      <c r="VC211" s="1"/>
      <c r="VD211" s="1"/>
      <c r="VE211" s="1"/>
      <c r="VF211" s="1"/>
      <c r="VG211" s="1"/>
      <c r="VH211" s="1"/>
      <c r="VI211" s="1"/>
      <c r="VJ211" s="1"/>
      <c r="VK211" s="1"/>
      <c r="VL211" s="1"/>
      <c r="VM211" s="1"/>
      <c r="VN211" s="1"/>
      <c r="VO211" s="1"/>
      <c r="VP211" s="1"/>
      <c r="VQ211" s="1"/>
      <c r="VR211" s="1"/>
      <c r="VS211" s="1"/>
      <c r="VT211" s="1"/>
      <c r="VU211" s="1"/>
      <c r="VV211" s="1"/>
      <c r="VW211" s="1"/>
      <c r="VX211" s="1"/>
      <c r="VY211" s="1"/>
      <c r="VZ211" s="1"/>
      <c r="WA211" s="1"/>
      <c r="WB211" s="1"/>
      <c r="WC211" s="1"/>
      <c r="WD211" s="1"/>
      <c r="WE211" s="1"/>
      <c r="WF211" s="1"/>
      <c r="WG211" s="1"/>
      <c r="WH211" s="1"/>
      <c r="WI211" s="1"/>
      <c r="WJ211" s="1"/>
      <c r="WK211" s="1"/>
      <c r="WL211" s="1"/>
      <c r="WM211" s="1"/>
      <c r="WN211" s="1"/>
      <c r="WO211" s="1"/>
      <c r="WP211" s="1"/>
      <c r="WQ211" s="1"/>
      <c r="WR211" s="1"/>
      <c r="WS211" s="1"/>
      <c r="WT211" s="1"/>
      <c r="WU211" s="1"/>
      <c r="WV211" s="1"/>
      <c r="WW211" s="1"/>
      <c r="WX211" s="1"/>
      <c r="WY211" s="1"/>
      <c r="WZ211" s="1"/>
      <c r="XA211" s="1"/>
      <c r="XB211" s="1"/>
      <c r="XC211" s="1"/>
      <c r="XD211" s="1"/>
      <c r="XE211" s="1"/>
      <c r="XF211" s="1"/>
      <c r="XG211" s="1"/>
      <c r="XH211" s="1"/>
      <c r="XI211" s="1"/>
      <c r="XJ211" s="1"/>
      <c r="XK211" s="1"/>
      <c r="XL211" s="1"/>
      <c r="XM211" s="1"/>
      <c r="XN211" s="1"/>
      <c r="XO211" s="1"/>
      <c r="XP211" s="1"/>
      <c r="XQ211" s="1"/>
      <c r="XR211" s="1"/>
      <c r="XS211" s="1"/>
      <c r="XT211" s="1"/>
      <c r="XU211" s="1"/>
      <c r="XV211" s="1"/>
      <c r="XW211" s="1"/>
      <c r="XX211" s="1"/>
      <c r="XY211" s="1"/>
      <c r="XZ211" s="1"/>
      <c r="YA211" s="1"/>
      <c r="YB211" s="1"/>
      <c r="YC211" s="1"/>
      <c r="YD211" s="1"/>
      <c r="YE211" s="1"/>
      <c r="YF211" s="1"/>
      <c r="YG211" s="1"/>
      <c r="YH211" s="1"/>
      <c r="YI211" s="1"/>
      <c r="YJ211" s="1"/>
      <c r="YK211" s="1"/>
      <c r="YL211" s="1"/>
      <c r="YM211" s="1"/>
      <c r="YN211" s="1"/>
      <c r="YO211" s="1"/>
      <c r="YP211" s="1"/>
      <c r="YQ211" s="1"/>
      <c r="YR211" s="1"/>
      <c r="YS211" s="1"/>
      <c r="YT211" s="1"/>
      <c r="YU211" s="1"/>
      <c r="YV211" s="1"/>
      <c r="YW211" s="1"/>
      <c r="YX211" s="1"/>
      <c r="YY211" s="1"/>
      <c r="YZ211" s="1"/>
      <c r="ZA211" s="1"/>
      <c r="ZB211" s="1"/>
      <c r="ZC211" s="1"/>
      <c r="ZD211" s="1"/>
      <c r="ZE211" s="1"/>
      <c r="ZF211" s="1"/>
      <c r="ZG211" s="1"/>
      <c r="ZH211" s="1"/>
      <c r="ZI211" s="1"/>
      <c r="ZJ211" s="1"/>
      <c r="ZK211" s="1"/>
      <c r="ZL211" s="1"/>
      <c r="ZM211" s="1"/>
      <c r="ZN211" s="1"/>
      <c r="ZO211" s="1"/>
      <c r="ZP211" s="1"/>
      <c r="ZQ211" s="1"/>
      <c r="ZR211" s="1"/>
      <c r="ZS211" s="1"/>
      <c r="ZT211" s="1"/>
      <c r="ZU211" s="1"/>
      <c r="ZV211" s="1"/>
      <c r="ZW211" s="1"/>
      <c r="ZX211" s="1"/>
      <c r="ZY211" s="1"/>
      <c r="ZZ211" s="1"/>
      <c r="AAA211" s="1"/>
      <c r="AAB211" s="1"/>
      <c r="AAC211" s="1"/>
      <c r="AAD211" s="1"/>
      <c r="AAE211" s="1"/>
      <c r="AAF211" s="1"/>
      <c r="AAG211" s="1"/>
      <c r="AAH211" s="1"/>
      <c r="AAI211" s="1"/>
      <c r="AAJ211" s="1"/>
      <c r="AAK211" s="1"/>
      <c r="AAL211" s="1"/>
      <c r="AAM211" s="1"/>
      <c r="AAN211" s="1"/>
      <c r="AAO211" s="1"/>
      <c r="AAP211" s="1"/>
      <c r="AAQ211" s="1"/>
      <c r="AAR211" s="1"/>
      <c r="AAS211" s="1"/>
      <c r="AAT211" s="1"/>
      <c r="AAU211" s="1"/>
      <c r="AAV211" s="1"/>
      <c r="AAW211" s="1"/>
      <c r="AAX211" s="1"/>
      <c r="AAY211" s="1"/>
      <c r="AAZ211" s="1"/>
      <c r="ABA211" s="1"/>
      <c r="ABB211" s="1"/>
      <c r="ABC211" s="1"/>
      <c r="ABD211" s="1"/>
      <c r="ABE211" s="1"/>
      <c r="ABF211" s="1"/>
      <c r="ABG211" s="1"/>
      <c r="ABH211" s="1"/>
      <c r="ABI211" s="1"/>
      <c r="ABJ211" s="1"/>
      <c r="ABK211" s="1"/>
      <c r="ABL211" s="1"/>
      <c r="ABM211" s="1"/>
      <c r="ABN211" s="1"/>
      <c r="ABO211" s="1"/>
      <c r="ABP211" s="1"/>
      <c r="ABQ211" s="1"/>
      <c r="ABR211" s="1"/>
      <c r="ABS211" s="1"/>
      <c r="ABT211" s="1"/>
      <c r="ABU211" s="1"/>
      <c r="ABV211" s="1"/>
      <c r="ABW211" s="1"/>
      <c r="ABX211" s="1"/>
      <c r="ABY211" s="1"/>
      <c r="ABZ211" s="1"/>
      <c r="ACA211" s="1"/>
      <c r="ACB211" s="1"/>
      <c r="ACC211" s="1"/>
      <c r="ACD211" s="1"/>
      <c r="ACE211" s="1"/>
      <c r="ACF211" s="1"/>
      <c r="ACG211" s="1"/>
      <c r="ACH211" s="1"/>
      <c r="ACI211" s="1"/>
      <c r="ACJ211" s="1"/>
      <c r="ACK211" s="1"/>
      <c r="ACL211" s="1"/>
      <c r="ACM211" s="1"/>
      <c r="ACN211" s="1"/>
      <c r="ACO211" s="1"/>
      <c r="ACP211" s="1"/>
      <c r="ACQ211" s="1"/>
      <c r="ACR211" s="1"/>
      <c r="ACS211" s="1"/>
      <c r="ACT211" s="1"/>
      <c r="ACU211" s="1"/>
      <c r="ACV211" s="1"/>
      <c r="ACW211" s="1"/>
      <c r="ACX211" s="1"/>
      <c r="ACY211" s="1"/>
      <c r="ACZ211" s="1"/>
      <c r="ADA211" s="1"/>
    </row>
    <row r="212" spans="1:786" s="1" customFormat="1" ht="15.6" x14ac:dyDescent="0.3">
      <c r="A212" s="38">
        <v>3</v>
      </c>
      <c r="B212" s="98" t="s">
        <v>618</v>
      </c>
      <c r="C212" s="99" t="s">
        <v>65</v>
      </c>
      <c r="D212" s="100"/>
      <c r="E212" s="100"/>
      <c r="F212" s="100"/>
      <c r="G212" s="45"/>
      <c r="H212" s="100">
        <v>1</v>
      </c>
      <c r="I212" s="100" t="s">
        <v>47</v>
      </c>
      <c r="J212" s="100" t="s">
        <v>206</v>
      </c>
      <c r="K212" s="101" t="s">
        <v>44</v>
      </c>
      <c r="L212" s="55">
        <v>1979</v>
      </c>
      <c r="M212" s="63">
        <v>29190</v>
      </c>
      <c r="N212" s="102">
        <v>37854.1</v>
      </c>
      <c r="O212" s="103"/>
      <c r="P212" s="103"/>
      <c r="Q212" s="119" t="s">
        <v>378</v>
      </c>
      <c r="R212" s="78" t="s">
        <v>619</v>
      </c>
      <c r="S212" s="34"/>
      <c r="T212" s="35" t="str">
        <f t="shared" si="25"/>
        <v>Cu</v>
      </c>
      <c r="U212" s="34"/>
      <c r="V212" s="34"/>
      <c r="W212" s="34"/>
      <c r="X212" s="34"/>
      <c r="Y212" s="34"/>
      <c r="Z212" s="34"/>
      <c r="AA212" s="34"/>
      <c r="AC212" s="36">
        <f t="shared" si="26"/>
        <v>1.9958368768562305E-2</v>
      </c>
      <c r="AD212" s="36">
        <f t="shared" si="27"/>
        <v>0</v>
      </c>
      <c r="AE212" s="36">
        <f t="shared" si="28"/>
        <v>0</v>
      </c>
      <c r="AF212" s="36">
        <f t="shared" si="29"/>
        <v>1.9958368768562305E-2</v>
      </c>
      <c r="AG212" s="37"/>
      <c r="AH212" s="37">
        <f>IF(A212=1,AF212,0)</f>
        <v>0</v>
      </c>
      <c r="AI212" s="37">
        <f>IF(A212=2,AF212,0)</f>
        <v>0</v>
      </c>
      <c r="AJ212" s="37">
        <f>IF(A212=3,AF212,0)</f>
        <v>1.9958368768562305E-2</v>
      </c>
    </row>
    <row r="213" spans="1:786" s="1" customFormat="1" ht="24" x14ac:dyDescent="0.3">
      <c r="A213" s="409">
        <v>2</v>
      </c>
      <c r="B213" s="98" t="s">
        <v>620</v>
      </c>
      <c r="C213" s="99" t="s">
        <v>99</v>
      </c>
      <c r="D213" s="100" t="s">
        <v>220</v>
      </c>
      <c r="E213" s="100" t="s">
        <v>202</v>
      </c>
      <c r="F213" s="100">
        <v>11</v>
      </c>
      <c r="G213" s="45">
        <v>370000</v>
      </c>
      <c r="H213" s="100">
        <v>1</v>
      </c>
      <c r="I213" s="100" t="s">
        <v>47</v>
      </c>
      <c r="J213" s="100" t="s">
        <v>108</v>
      </c>
      <c r="K213" s="101">
        <v>173</v>
      </c>
      <c r="L213" s="55">
        <v>1979</v>
      </c>
      <c r="M213" s="63">
        <v>29052</v>
      </c>
      <c r="N213" s="102">
        <v>370000</v>
      </c>
      <c r="O213" s="103">
        <v>110</v>
      </c>
      <c r="P213" s="103"/>
      <c r="Q213" s="119" t="s">
        <v>621</v>
      </c>
      <c r="R213" s="78" t="s">
        <v>622</v>
      </c>
      <c r="S213" s="34"/>
      <c r="T213" s="35" t="str">
        <f t="shared" si="25"/>
        <v>U</v>
      </c>
      <c r="U213" s="34"/>
      <c r="V213" s="34"/>
      <c r="W213" s="34"/>
      <c r="X213" s="34"/>
      <c r="Y213" s="34">
        <v>1967</v>
      </c>
      <c r="Z213" s="34">
        <v>3</v>
      </c>
      <c r="AA213" s="34" t="s">
        <v>99</v>
      </c>
      <c r="AC213" s="36">
        <f t="shared" si="26"/>
        <v>0.19508049179264736</v>
      </c>
      <c r="AD213" s="36">
        <f t="shared" si="27"/>
        <v>2.8205128205128207</v>
      </c>
      <c r="AE213" s="36">
        <f t="shared" si="28"/>
        <v>0</v>
      </c>
      <c r="AF213" s="36">
        <f t="shared" si="29"/>
        <v>3.0155933123054681</v>
      </c>
      <c r="AG213" s="37"/>
      <c r="AH213" s="37">
        <f>IF(A213=1,AF213,0)</f>
        <v>0</v>
      </c>
      <c r="AI213" s="37">
        <f>IF(A213=2,AF213,0)</f>
        <v>3.0155933123054681</v>
      </c>
      <c r="AJ213" s="37">
        <f>IF(A213=3,AF213,0)</f>
        <v>0</v>
      </c>
    </row>
    <row r="214" spans="1:786" s="1" customFormat="1" ht="24" x14ac:dyDescent="0.3">
      <c r="A214" s="38">
        <v>3</v>
      </c>
      <c r="B214" s="98" t="s">
        <v>623</v>
      </c>
      <c r="C214" s="99" t="s">
        <v>99</v>
      </c>
      <c r="D214" s="100" t="s">
        <v>58</v>
      </c>
      <c r="E214" s="100" t="s">
        <v>81</v>
      </c>
      <c r="F214" s="100">
        <v>43</v>
      </c>
      <c r="G214" s="45"/>
      <c r="H214" s="100">
        <v>2</v>
      </c>
      <c r="I214" s="100" t="s">
        <v>47</v>
      </c>
      <c r="J214" s="100" t="s">
        <v>82</v>
      </c>
      <c r="K214" s="101">
        <v>172</v>
      </c>
      <c r="L214" s="55">
        <v>1979</v>
      </c>
      <c r="M214" s="58">
        <v>28915</v>
      </c>
      <c r="N214" s="102"/>
      <c r="O214" s="103"/>
      <c r="P214" s="103"/>
      <c r="Q214" s="50" t="s">
        <v>429</v>
      </c>
      <c r="R214" s="78" t="s">
        <v>624</v>
      </c>
      <c r="S214" s="34"/>
      <c r="T214" s="35" t="str">
        <f t="shared" si="25"/>
        <v>U</v>
      </c>
      <c r="U214" s="34"/>
      <c r="V214" s="34"/>
      <c r="W214" s="34"/>
      <c r="X214" s="34"/>
      <c r="Y214" s="34"/>
      <c r="Z214" s="34"/>
      <c r="AA214" s="34"/>
      <c r="AC214" s="36">
        <f t="shared" si="26"/>
        <v>0</v>
      </c>
      <c r="AD214" s="36">
        <f t="shared" si="27"/>
        <v>0</v>
      </c>
      <c r="AE214" s="36">
        <f t="shared" si="28"/>
        <v>0</v>
      </c>
      <c r="AF214" s="36">
        <f t="shared" si="29"/>
        <v>0</v>
      </c>
      <c r="AG214" s="37"/>
      <c r="AH214" s="37">
        <f>IF(A214=1,AF214,0)</f>
        <v>0</v>
      </c>
      <c r="AI214" s="37">
        <f>IF(A214=2,AF214,0)</f>
        <v>0</v>
      </c>
      <c r="AJ214" s="37">
        <f>IF(A214=3,AF214,0)</f>
        <v>0</v>
      </c>
    </row>
    <row r="215" spans="1:786" s="1" customFormat="1" ht="15.6" x14ac:dyDescent="0.3">
      <c r="A215" s="38">
        <v>3</v>
      </c>
      <c r="B215" s="98" t="s">
        <v>625</v>
      </c>
      <c r="C215" s="99" t="s">
        <v>291</v>
      </c>
      <c r="D215" s="100"/>
      <c r="E215" s="100"/>
      <c r="F215" s="100"/>
      <c r="G215" s="45"/>
      <c r="H215" s="100">
        <v>1</v>
      </c>
      <c r="I215" s="100" t="s">
        <v>47</v>
      </c>
      <c r="J215" s="100" t="s">
        <v>108</v>
      </c>
      <c r="K215" s="101"/>
      <c r="L215" s="55">
        <v>1979</v>
      </c>
      <c r="M215" s="120">
        <v>1979</v>
      </c>
      <c r="N215" s="102">
        <v>40000</v>
      </c>
      <c r="O215" s="103"/>
      <c r="P215" s="103"/>
      <c r="Q215" s="50" t="s">
        <v>54</v>
      </c>
      <c r="R215" s="78" t="s">
        <v>626</v>
      </c>
      <c r="S215" s="34"/>
      <c r="T215" s="35" t="str">
        <f t="shared" si="25"/>
        <v>?</v>
      </c>
      <c r="U215" s="34"/>
      <c r="V215" s="34"/>
      <c r="W215" s="34"/>
      <c r="X215" s="34"/>
      <c r="Y215" s="34"/>
      <c r="Z215" s="34"/>
      <c r="AA215" s="34"/>
      <c r="AC215" s="36">
        <f t="shared" si="26"/>
        <v>2.1089782896502419E-2</v>
      </c>
      <c r="AD215" s="36">
        <f t="shared" si="27"/>
        <v>0</v>
      </c>
      <c r="AE215" s="36">
        <f t="shared" si="28"/>
        <v>0</v>
      </c>
      <c r="AF215" s="36">
        <f t="shared" si="29"/>
        <v>2.1089782896502419E-2</v>
      </c>
      <c r="AG215" s="37"/>
      <c r="AH215" s="37">
        <f>IF(A215=1,AF215,0)</f>
        <v>0</v>
      </c>
      <c r="AI215" s="37">
        <f>IF(A215=2,AF215,0)</f>
        <v>0</v>
      </c>
      <c r="AJ215" s="37">
        <f>IF(A215=3,AF215,0)</f>
        <v>2.1089782896502419E-2</v>
      </c>
    </row>
    <row r="216" spans="1:786" s="1" customFormat="1" ht="15.6" x14ac:dyDescent="0.3">
      <c r="A216" s="38">
        <v>3</v>
      </c>
      <c r="B216" s="98" t="s">
        <v>627</v>
      </c>
      <c r="C216" s="99" t="s">
        <v>628</v>
      </c>
      <c r="D216" s="100" t="s">
        <v>272</v>
      </c>
      <c r="E216" s="100" t="s">
        <v>107</v>
      </c>
      <c r="F216" s="100">
        <v>30</v>
      </c>
      <c r="G216" s="45"/>
      <c r="H216" s="100">
        <v>2</v>
      </c>
      <c r="I216" s="100" t="s">
        <v>47</v>
      </c>
      <c r="J216" s="100" t="s">
        <v>82</v>
      </c>
      <c r="K216" s="101">
        <v>118</v>
      </c>
      <c r="L216" s="55">
        <v>1979</v>
      </c>
      <c r="M216" s="120">
        <v>1979</v>
      </c>
      <c r="N216" s="102"/>
      <c r="O216" s="103"/>
      <c r="P216" s="103"/>
      <c r="Q216" s="50" t="s">
        <v>429</v>
      </c>
      <c r="R216" s="78" t="s">
        <v>629</v>
      </c>
      <c r="S216" s="104" t="s">
        <v>270</v>
      </c>
      <c r="T216" s="35" t="str">
        <f t="shared" si="25"/>
        <v>Oil Sands</v>
      </c>
      <c r="U216" s="34"/>
      <c r="V216" s="34"/>
      <c r="W216" s="34"/>
      <c r="X216" s="34"/>
      <c r="Y216" s="34"/>
      <c r="Z216" s="34"/>
      <c r="AA216" s="34"/>
      <c r="AC216" s="36">
        <f t="shared" si="26"/>
        <v>0</v>
      </c>
      <c r="AD216" s="36">
        <f t="shared" si="27"/>
        <v>0</v>
      </c>
      <c r="AE216" s="36">
        <f t="shared" si="28"/>
        <v>0</v>
      </c>
      <c r="AF216" s="36">
        <f t="shared" si="29"/>
        <v>0</v>
      </c>
      <c r="AG216" s="37"/>
      <c r="AH216" s="37">
        <f>IF(A216=1,AF216,0)</f>
        <v>0</v>
      </c>
      <c r="AI216" s="37">
        <f>IF(A216=2,AF216,0)</f>
        <v>0</v>
      </c>
      <c r="AJ216" s="37">
        <f>IF(A216=3,AF216,0)</f>
        <v>0</v>
      </c>
      <c r="ED216" s="121"/>
      <c r="EE216" s="121"/>
      <c r="EF216" s="121"/>
      <c r="EG216" s="121"/>
      <c r="EH216" s="121"/>
      <c r="EI216" s="121"/>
      <c r="EJ216" s="121"/>
      <c r="EK216" s="121"/>
      <c r="EL216" s="121"/>
      <c r="EM216" s="121"/>
      <c r="EN216" s="121"/>
      <c r="EO216" s="121"/>
      <c r="EP216" s="121"/>
      <c r="EQ216" s="121"/>
      <c r="ER216" s="121"/>
      <c r="ES216" s="121"/>
      <c r="ET216" s="121"/>
      <c r="EU216" s="121"/>
      <c r="EV216" s="121"/>
      <c r="EW216" s="121"/>
      <c r="EX216" s="121"/>
      <c r="EY216" s="121"/>
      <c r="EZ216" s="121"/>
      <c r="FA216" s="121"/>
      <c r="FB216" s="121"/>
      <c r="FC216" s="121"/>
      <c r="FD216" s="121"/>
      <c r="FE216" s="121"/>
      <c r="FF216" s="121"/>
      <c r="FG216" s="121"/>
      <c r="FH216" s="121"/>
      <c r="FI216" s="121"/>
      <c r="FJ216" s="121"/>
      <c r="FK216" s="121"/>
      <c r="FL216" s="121"/>
      <c r="FM216" s="121"/>
      <c r="FN216" s="121"/>
      <c r="FO216" s="121"/>
      <c r="FP216" s="121"/>
      <c r="FQ216" s="121"/>
      <c r="FR216" s="121"/>
      <c r="FS216" s="121"/>
      <c r="FT216" s="121"/>
      <c r="FU216" s="121"/>
      <c r="FV216" s="121"/>
      <c r="FW216" s="121"/>
      <c r="FX216" s="121"/>
      <c r="FY216" s="121"/>
      <c r="FZ216" s="121"/>
      <c r="GA216" s="121"/>
      <c r="GB216" s="121"/>
      <c r="GC216" s="121"/>
      <c r="GD216" s="121"/>
      <c r="GE216" s="121"/>
      <c r="GF216" s="121"/>
      <c r="GG216" s="121"/>
      <c r="GH216" s="121"/>
      <c r="GI216" s="121"/>
      <c r="GJ216" s="121"/>
      <c r="GK216" s="121"/>
      <c r="GL216" s="121"/>
      <c r="GM216" s="121"/>
      <c r="GN216" s="121"/>
      <c r="GO216" s="121"/>
      <c r="GP216" s="121"/>
      <c r="GQ216" s="121"/>
      <c r="GR216" s="121"/>
      <c r="GS216" s="121"/>
      <c r="GT216" s="121"/>
      <c r="GU216" s="121"/>
      <c r="GV216" s="121"/>
      <c r="GW216" s="121"/>
      <c r="GX216" s="121"/>
      <c r="GY216" s="121"/>
      <c r="GZ216" s="121"/>
      <c r="HA216" s="121"/>
      <c r="HB216" s="121"/>
      <c r="HC216" s="121"/>
      <c r="HD216" s="121"/>
      <c r="HE216" s="121"/>
      <c r="HF216" s="121"/>
      <c r="HG216" s="121"/>
      <c r="HH216" s="121"/>
      <c r="HI216" s="121"/>
      <c r="HJ216" s="121"/>
      <c r="HK216" s="121"/>
      <c r="HL216" s="121"/>
      <c r="HM216" s="121"/>
      <c r="HN216" s="121"/>
      <c r="HO216" s="121"/>
      <c r="HP216" s="121"/>
      <c r="HQ216" s="121"/>
      <c r="HR216" s="121"/>
      <c r="HS216" s="121"/>
      <c r="HT216" s="121"/>
      <c r="HU216" s="121"/>
      <c r="HV216" s="121"/>
      <c r="HW216" s="121"/>
      <c r="HX216" s="121"/>
      <c r="HY216" s="121"/>
      <c r="HZ216" s="121"/>
      <c r="IA216" s="121"/>
      <c r="IB216" s="121"/>
      <c r="IC216" s="121"/>
      <c r="ID216" s="121"/>
      <c r="IE216" s="121"/>
      <c r="IF216" s="121"/>
      <c r="IG216" s="121"/>
      <c r="IH216" s="121"/>
      <c r="II216" s="121"/>
      <c r="IJ216" s="121"/>
      <c r="IK216" s="121"/>
      <c r="IL216" s="121"/>
      <c r="IM216" s="121"/>
      <c r="IN216" s="121"/>
      <c r="IO216" s="121"/>
      <c r="IP216" s="121"/>
      <c r="IQ216" s="121"/>
      <c r="IR216" s="121"/>
      <c r="IS216" s="121"/>
      <c r="IT216" s="121"/>
      <c r="IU216" s="121"/>
      <c r="IV216" s="121"/>
      <c r="IW216" s="121"/>
      <c r="IX216" s="121"/>
      <c r="IY216" s="121"/>
      <c r="IZ216" s="121"/>
      <c r="JA216" s="121"/>
      <c r="JB216" s="121"/>
      <c r="JC216" s="121"/>
      <c r="JD216" s="121"/>
      <c r="JE216" s="121"/>
      <c r="JF216" s="121"/>
      <c r="JG216" s="121"/>
      <c r="JH216" s="121"/>
      <c r="JI216" s="121"/>
      <c r="JJ216" s="121"/>
      <c r="JK216" s="121"/>
      <c r="JL216" s="121"/>
      <c r="JM216" s="121"/>
      <c r="JN216" s="121"/>
      <c r="JO216" s="121"/>
      <c r="JP216" s="121"/>
      <c r="JQ216" s="121"/>
      <c r="JR216" s="121"/>
      <c r="JS216" s="121"/>
      <c r="JT216" s="121"/>
      <c r="JU216" s="121"/>
      <c r="JV216" s="121"/>
      <c r="JW216" s="121"/>
      <c r="JX216" s="121"/>
      <c r="JY216" s="121"/>
      <c r="JZ216" s="121"/>
      <c r="KA216" s="121"/>
      <c r="KB216" s="121"/>
      <c r="KC216" s="121"/>
      <c r="KD216" s="121"/>
      <c r="KE216" s="121"/>
      <c r="KF216" s="121"/>
      <c r="KG216" s="121"/>
      <c r="KH216" s="121"/>
      <c r="KI216" s="121"/>
      <c r="KJ216" s="121"/>
      <c r="KK216" s="121"/>
      <c r="KL216" s="121"/>
      <c r="KM216" s="121"/>
      <c r="KN216" s="121"/>
      <c r="KO216" s="121"/>
      <c r="KP216" s="121"/>
      <c r="KQ216" s="121"/>
      <c r="KR216" s="121"/>
      <c r="KS216" s="121"/>
      <c r="KT216" s="121"/>
      <c r="KU216" s="121"/>
      <c r="KV216" s="121"/>
      <c r="KW216" s="121"/>
      <c r="KX216" s="121"/>
      <c r="KY216" s="121"/>
      <c r="KZ216" s="121"/>
      <c r="LA216" s="121"/>
      <c r="LB216" s="121"/>
      <c r="LC216" s="121"/>
      <c r="LD216" s="121"/>
      <c r="LE216" s="121"/>
      <c r="LF216" s="121"/>
      <c r="LG216" s="121"/>
      <c r="LH216" s="121"/>
      <c r="LI216" s="121"/>
      <c r="LJ216" s="121"/>
      <c r="LK216" s="121"/>
      <c r="LL216" s="121"/>
      <c r="LM216" s="121"/>
      <c r="LN216" s="121"/>
      <c r="LO216" s="121"/>
      <c r="LP216" s="121"/>
      <c r="LQ216" s="121"/>
      <c r="LR216" s="121"/>
      <c r="LS216" s="121"/>
      <c r="LT216" s="121"/>
      <c r="LU216" s="121"/>
      <c r="LV216" s="121"/>
      <c r="LW216" s="121"/>
      <c r="LX216" s="121"/>
      <c r="LY216" s="121"/>
      <c r="LZ216" s="121"/>
      <c r="MA216" s="121"/>
      <c r="MB216" s="121"/>
      <c r="MC216" s="121"/>
      <c r="MD216" s="121"/>
      <c r="ME216" s="121"/>
      <c r="MF216" s="121"/>
      <c r="MG216" s="121"/>
      <c r="MH216" s="121"/>
      <c r="MI216" s="121"/>
      <c r="MJ216" s="121"/>
      <c r="MK216" s="121"/>
      <c r="ML216" s="121"/>
      <c r="MM216" s="121"/>
      <c r="MN216" s="121"/>
      <c r="MO216" s="121"/>
      <c r="MP216" s="121"/>
      <c r="MQ216" s="121"/>
      <c r="MR216" s="121"/>
      <c r="MS216" s="121"/>
      <c r="MT216" s="121"/>
      <c r="MU216" s="121"/>
      <c r="MV216" s="121"/>
      <c r="MW216" s="121"/>
      <c r="MX216" s="121"/>
      <c r="MY216" s="121"/>
      <c r="MZ216" s="121"/>
      <c r="NA216" s="121"/>
      <c r="NB216" s="121"/>
      <c r="NC216" s="121"/>
      <c r="ND216" s="121"/>
      <c r="NE216" s="121"/>
      <c r="NF216" s="121"/>
      <c r="NG216" s="121"/>
      <c r="NH216" s="121"/>
      <c r="NI216" s="121"/>
      <c r="NJ216" s="121"/>
      <c r="NK216" s="121"/>
      <c r="NL216" s="121"/>
      <c r="NM216" s="121"/>
      <c r="NN216" s="121"/>
      <c r="NO216" s="121"/>
      <c r="NP216" s="121"/>
      <c r="NQ216" s="121"/>
      <c r="NR216" s="121"/>
      <c r="NS216" s="121"/>
      <c r="NT216" s="121"/>
      <c r="NU216" s="121"/>
      <c r="NV216" s="121"/>
      <c r="NW216" s="121"/>
      <c r="NX216" s="121"/>
      <c r="NY216" s="121"/>
      <c r="NZ216" s="121"/>
      <c r="OA216" s="121"/>
      <c r="OB216" s="121"/>
      <c r="OC216" s="121"/>
      <c r="OD216" s="121"/>
      <c r="OE216" s="121"/>
      <c r="OF216" s="121"/>
      <c r="OG216" s="121"/>
      <c r="OH216" s="121"/>
      <c r="OI216" s="121"/>
      <c r="OJ216" s="121"/>
      <c r="OK216" s="121"/>
      <c r="OL216" s="121"/>
      <c r="OM216" s="121"/>
      <c r="ON216" s="121"/>
      <c r="OO216" s="121"/>
      <c r="OP216" s="121"/>
      <c r="OQ216" s="121"/>
      <c r="OR216" s="121"/>
      <c r="OS216" s="121"/>
      <c r="OT216" s="121"/>
      <c r="OU216" s="121"/>
      <c r="OV216" s="121"/>
      <c r="OW216" s="121"/>
      <c r="OX216" s="121"/>
      <c r="OY216" s="121"/>
      <c r="OZ216" s="121"/>
      <c r="PA216" s="121"/>
      <c r="PB216" s="121"/>
      <c r="PC216" s="121"/>
      <c r="PD216" s="121"/>
      <c r="PE216" s="121"/>
      <c r="PF216" s="121"/>
      <c r="PG216" s="121"/>
      <c r="PH216" s="121"/>
      <c r="PI216" s="121"/>
      <c r="PJ216" s="121"/>
      <c r="PK216" s="121"/>
      <c r="PL216" s="121"/>
      <c r="PM216" s="121"/>
      <c r="PN216" s="121"/>
      <c r="PO216" s="121"/>
      <c r="PP216" s="121"/>
      <c r="PQ216" s="121"/>
      <c r="PR216" s="121"/>
      <c r="PS216" s="121"/>
      <c r="PT216" s="121"/>
      <c r="PU216" s="121"/>
      <c r="PV216" s="121"/>
      <c r="PW216" s="121"/>
      <c r="PX216" s="121"/>
      <c r="PY216" s="121"/>
      <c r="PZ216" s="121"/>
      <c r="QA216" s="121"/>
      <c r="QB216" s="121"/>
      <c r="QC216" s="121"/>
      <c r="QD216" s="121"/>
      <c r="QE216" s="121"/>
      <c r="QF216" s="121"/>
      <c r="QG216" s="121"/>
      <c r="QH216" s="121"/>
      <c r="QI216" s="121"/>
      <c r="QJ216" s="121"/>
      <c r="QK216" s="121"/>
      <c r="QL216" s="121"/>
      <c r="QM216" s="121"/>
      <c r="QN216" s="121"/>
      <c r="QO216" s="121"/>
      <c r="QP216" s="121"/>
      <c r="QQ216" s="121"/>
      <c r="QR216" s="121"/>
      <c r="QS216" s="121"/>
      <c r="QT216" s="121"/>
      <c r="QU216" s="121"/>
      <c r="QV216" s="121"/>
      <c r="QW216" s="121"/>
      <c r="QX216" s="121"/>
      <c r="QY216" s="121"/>
      <c r="QZ216" s="121"/>
      <c r="RA216" s="121"/>
      <c r="RB216" s="121"/>
      <c r="RC216" s="121"/>
      <c r="RD216" s="121"/>
      <c r="RE216" s="121"/>
      <c r="RF216" s="121"/>
      <c r="RG216" s="121"/>
      <c r="RH216" s="121"/>
      <c r="RI216" s="121"/>
      <c r="RJ216" s="121"/>
      <c r="RK216" s="121"/>
      <c r="RL216" s="121"/>
      <c r="RM216" s="121"/>
      <c r="RN216" s="121"/>
      <c r="RO216" s="121"/>
      <c r="RP216" s="121"/>
      <c r="RQ216" s="121"/>
      <c r="RR216" s="121"/>
      <c r="RS216" s="121"/>
      <c r="RT216" s="121"/>
      <c r="RU216" s="121"/>
      <c r="RV216" s="121"/>
      <c r="RW216" s="121"/>
      <c r="RX216" s="121"/>
      <c r="RY216" s="121"/>
      <c r="RZ216" s="121"/>
      <c r="SA216" s="121"/>
      <c r="SB216" s="121"/>
      <c r="SC216" s="121"/>
      <c r="SD216" s="121"/>
      <c r="SE216" s="121"/>
      <c r="SF216" s="121"/>
      <c r="SG216" s="121"/>
      <c r="SH216" s="121"/>
      <c r="SI216" s="121"/>
      <c r="SJ216" s="121"/>
      <c r="SK216" s="121"/>
      <c r="SL216" s="121"/>
      <c r="SM216" s="121"/>
      <c r="SN216" s="121"/>
      <c r="SO216" s="121"/>
      <c r="SP216" s="121"/>
      <c r="SQ216" s="121"/>
      <c r="SR216" s="121"/>
      <c r="SS216" s="121"/>
      <c r="ST216" s="121"/>
      <c r="SU216" s="121"/>
      <c r="SV216" s="121"/>
      <c r="SW216" s="121"/>
      <c r="SX216" s="121"/>
      <c r="SY216" s="121"/>
      <c r="SZ216" s="121"/>
      <c r="TA216" s="121"/>
      <c r="TB216" s="121"/>
      <c r="TC216" s="121"/>
      <c r="TD216" s="121"/>
      <c r="TE216" s="121"/>
      <c r="TF216" s="121"/>
      <c r="TG216" s="121"/>
      <c r="TH216" s="121"/>
      <c r="TI216" s="121"/>
      <c r="TJ216" s="121"/>
      <c r="TK216" s="121"/>
      <c r="TL216" s="121"/>
      <c r="TM216" s="121"/>
      <c r="TN216" s="121"/>
      <c r="TO216" s="121"/>
      <c r="TP216" s="121"/>
      <c r="TQ216" s="121"/>
      <c r="TR216" s="121"/>
      <c r="TS216" s="121"/>
      <c r="TT216" s="121"/>
      <c r="TU216" s="121"/>
      <c r="TV216" s="121"/>
      <c r="TW216" s="121"/>
      <c r="TX216" s="121"/>
      <c r="TY216" s="121"/>
      <c r="TZ216" s="121"/>
      <c r="UA216" s="121"/>
      <c r="UB216" s="121"/>
      <c r="UC216" s="121"/>
      <c r="UD216" s="121"/>
      <c r="UE216" s="121"/>
      <c r="UF216" s="121"/>
      <c r="UG216" s="121"/>
      <c r="UH216" s="121"/>
      <c r="UI216" s="121"/>
      <c r="UJ216" s="121"/>
      <c r="UK216" s="121"/>
      <c r="UL216" s="121"/>
      <c r="UM216" s="121"/>
      <c r="UN216" s="121"/>
      <c r="UO216" s="121"/>
      <c r="UP216" s="121"/>
      <c r="UQ216" s="121"/>
      <c r="UR216" s="121"/>
      <c r="US216" s="121"/>
      <c r="UT216" s="121"/>
      <c r="UU216" s="121"/>
      <c r="UV216" s="121"/>
      <c r="UW216" s="121"/>
      <c r="UX216" s="121"/>
      <c r="UY216" s="121"/>
      <c r="UZ216" s="121"/>
      <c r="VA216" s="121"/>
      <c r="VB216" s="121"/>
      <c r="VC216" s="121"/>
      <c r="VD216" s="121"/>
      <c r="VE216" s="121"/>
      <c r="VF216" s="121"/>
      <c r="VG216" s="121"/>
      <c r="VH216" s="121"/>
      <c r="VI216" s="121"/>
      <c r="VJ216" s="121"/>
      <c r="VK216" s="121"/>
      <c r="VL216" s="121"/>
      <c r="VM216" s="121"/>
      <c r="VN216" s="121"/>
      <c r="VO216" s="121"/>
      <c r="VP216" s="121"/>
      <c r="VQ216" s="121"/>
      <c r="VR216" s="121"/>
      <c r="VS216" s="121"/>
      <c r="VT216" s="121"/>
      <c r="VU216" s="121"/>
      <c r="VV216" s="121"/>
      <c r="VW216" s="121"/>
      <c r="VX216" s="121"/>
      <c r="VY216" s="121"/>
      <c r="VZ216" s="121"/>
      <c r="WA216" s="121"/>
      <c r="WB216" s="121"/>
      <c r="WC216" s="121"/>
      <c r="WD216" s="121"/>
      <c r="WE216" s="121"/>
      <c r="WF216" s="121"/>
      <c r="WG216" s="121"/>
      <c r="WH216" s="121"/>
      <c r="WI216" s="121"/>
      <c r="WJ216" s="121"/>
      <c r="WK216" s="121"/>
      <c r="WL216" s="121"/>
      <c r="WM216" s="121"/>
      <c r="WN216" s="121"/>
      <c r="WO216" s="121"/>
      <c r="WP216" s="121"/>
      <c r="WQ216" s="121"/>
      <c r="WR216" s="121"/>
      <c r="WS216" s="121"/>
      <c r="WT216" s="121"/>
      <c r="WU216" s="121"/>
      <c r="WV216" s="121"/>
      <c r="WW216" s="121"/>
      <c r="WX216" s="121"/>
      <c r="WY216" s="121"/>
      <c r="WZ216" s="121"/>
      <c r="XA216" s="121"/>
      <c r="XB216" s="121"/>
      <c r="XC216" s="121"/>
      <c r="XD216" s="121"/>
      <c r="XE216" s="121"/>
      <c r="XF216" s="121"/>
      <c r="XG216" s="121"/>
      <c r="XH216" s="121"/>
      <c r="XI216" s="121"/>
      <c r="XJ216" s="121"/>
      <c r="XK216" s="121"/>
      <c r="XL216" s="121"/>
      <c r="XM216" s="121"/>
      <c r="XN216" s="121"/>
      <c r="XO216" s="121"/>
      <c r="XP216" s="121"/>
      <c r="XQ216" s="121"/>
      <c r="XR216" s="121"/>
      <c r="XS216" s="121"/>
      <c r="XT216" s="121"/>
      <c r="XU216" s="121"/>
      <c r="XV216" s="121"/>
      <c r="XW216" s="121"/>
      <c r="XX216" s="121"/>
      <c r="XY216" s="121"/>
      <c r="XZ216" s="121"/>
      <c r="YA216" s="121"/>
      <c r="YB216" s="121"/>
      <c r="YC216" s="121"/>
      <c r="YD216" s="121"/>
      <c r="YE216" s="121"/>
      <c r="YF216" s="121"/>
      <c r="YG216" s="121"/>
      <c r="YH216" s="121"/>
      <c r="YI216" s="121"/>
      <c r="YJ216" s="121"/>
      <c r="YK216" s="121"/>
      <c r="YL216" s="121"/>
      <c r="YM216" s="121"/>
      <c r="YN216" s="121"/>
      <c r="YO216" s="121"/>
      <c r="YP216" s="121"/>
      <c r="YQ216" s="121"/>
      <c r="YR216" s="121"/>
      <c r="YS216" s="121"/>
      <c r="YT216" s="121"/>
      <c r="YU216" s="121"/>
      <c r="YV216" s="121"/>
      <c r="YW216" s="121"/>
      <c r="YX216" s="121"/>
      <c r="YY216" s="121"/>
      <c r="YZ216" s="121"/>
      <c r="ZA216" s="121"/>
      <c r="ZB216" s="121"/>
      <c r="ZC216" s="121"/>
      <c r="ZD216" s="121"/>
      <c r="ZE216" s="121"/>
      <c r="ZF216" s="121"/>
      <c r="ZG216" s="121"/>
      <c r="ZH216" s="121"/>
      <c r="ZI216" s="121"/>
      <c r="ZJ216" s="121"/>
      <c r="ZK216" s="121"/>
      <c r="ZL216" s="121"/>
      <c r="ZM216" s="121"/>
      <c r="ZN216" s="121"/>
      <c r="ZO216" s="121"/>
      <c r="ZP216" s="121"/>
      <c r="ZQ216" s="121"/>
      <c r="ZR216" s="121"/>
      <c r="ZS216" s="121"/>
      <c r="ZT216" s="121"/>
      <c r="ZU216" s="121"/>
      <c r="ZV216" s="121"/>
      <c r="ZW216" s="121"/>
      <c r="ZX216" s="121"/>
      <c r="ZY216" s="121"/>
      <c r="ZZ216" s="121"/>
      <c r="AAA216" s="121"/>
      <c r="AAB216" s="121"/>
      <c r="AAC216" s="121"/>
      <c r="AAD216" s="121"/>
      <c r="AAE216" s="121"/>
      <c r="AAF216" s="121"/>
      <c r="AAG216" s="121"/>
      <c r="AAH216" s="121"/>
      <c r="AAI216" s="121"/>
      <c r="AAJ216" s="121"/>
      <c r="AAK216" s="121"/>
      <c r="AAL216" s="121"/>
      <c r="AAM216" s="121"/>
      <c r="AAN216" s="121"/>
      <c r="AAO216" s="121"/>
      <c r="AAP216" s="121"/>
      <c r="AAQ216" s="121"/>
      <c r="AAR216" s="121"/>
      <c r="AAS216" s="121"/>
      <c r="AAT216" s="121"/>
      <c r="AAU216" s="121"/>
      <c r="AAV216" s="121"/>
      <c r="AAW216" s="121"/>
      <c r="AAX216" s="121"/>
      <c r="AAY216" s="121"/>
      <c r="AAZ216" s="121"/>
      <c r="ABA216" s="121"/>
      <c r="ABB216" s="121"/>
      <c r="ABC216" s="121"/>
      <c r="ABD216" s="121"/>
      <c r="ABE216" s="121"/>
      <c r="ABF216" s="121"/>
      <c r="ABG216" s="121"/>
      <c r="ABH216" s="121"/>
      <c r="ABI216" s="121"/>
      <c r="ABJ216" s="121"/>
      <c r="ABK216" s="121"/>
      <c r="ABL216" s="121"/>
      <c r="ABM216" s="121"/>
      <c r="ABN216" s="121"/>
      <c r="ABO216" s="121"/>
      <c r="ABP216" s="121"/>
      <c r="ABQ216" s="121"/>
      <c r="ABR216" s="121"/>
      <c r="ABS216" s="121"/>
      <c r="ABT216" s="121"/>
      <c r="ABU216" s="121"/>
      <c r="ABV216" s="121"/>
      <c r="ABW216" s="121"/>
      <c r="ABX216" s="121"/>
      <c r="ABY216" s="121"/>
      <c r="ABZ216" s="121"/>
      <c r="ACA216" s="121"/>
      <c r="ACB216" s="121"/>
      <c r="ACC216" s="121"/>
      <c r="ACD216" s="121"/>
      <c r="ACE216" s="121"/>
      <c r="ACF216" s="121"/>
      <c r="ACG216" s="121"/>
      <c r="ACH216" s="121"/>
      <c r="ACI216" s="121"/>
      <c r="ACJ216" s="121"/>
      <c r="ACK216" s="121"/>
      <c r="ACL216" s="121"/>
      <c r="ACM216" s="121"/>
      <c r="ACN216" s="121"/>
      <c r="ACO216" s="121"/>
      <c r="ACP216" s="121"/>
      <c r="ACQ216" s="121"/>
      <c r="ACR216" s="121"/>
      <c r="ACS216" s="121"/>
      <c r="ACT216" s="121"/>
      <c r="ACU216" s="121"/>
      <c r="ACV216" s="121"/>
      <c r="ACW216" s="121"/>
      <c r="ACX216" s="121"/>
      <c r="ACY216" s="121"/>
      <c r="ACZ216" s="121"/>
      <c r="ADA216" s="121"/>
    </row>
    <row r="217" spans="1:786" s="1" customFormat="1" ht="38.4" customHeight="1" x14ac:dyDescent="0.3">
      <c r="A217" s="54">
        <v>4</v>
      </c>
      <c r="B217" s="98" t="s">
        <v>630</v>
      </c>
      <c r="C217" s="99" t="s">
        <v>99</v>
      </c>
      <c r="D217" s="100" t="s">
        <v>272</v>
      </c>
      <c r="E217" s="100" t="s">
        <v>202</v>
      </c>
      <c r="F217" s="100">
        <v>9</v>
      </c>
      <c r="G217" s="45"/>
      <c r="H217" s="100">
        <v>3</v>
      </c>
      <c r="I217" s="100" t="s">
        <v>99</v>
      </c>
      <c r="J217" s="100" t="s">
        <v>99</v>
      </c>
      <c r="K217" s="101">
        <v>35</v>
      </c>
      <c r="L217" s="55">
        <v>1979</v>
      </c>
      <c r="M217" s="120">
        <v>1979</v>
      </c>
      <c r="N217" s="102"/>
      <c r="O217" s="103"/>
      <c r="P217" s="103"/>
      <c r="Q217" s="50" t="s">
        <v>429</v>
      </c>
      <c r="R217" s="78" t="s">
        <v>631</v>
      </c>
      <c r="S217" s="34"/>
      <c r="T217" s="35" t="str">
        <f t="shared" si="25"/>
        <v>U</v>
      </c>
      <c r="U217" s="34"/>
      <c r="V217" s="34"/>
      <c r="W217" s="34"/>
      <c r="X217" s="34"/>
      <c r="Y217" s="34"/>
      <c r="Z217" s="34"/>
      <c r="AA217" s="34"/>
      <c r="AC217" s="36">
        <f t="shared" si="26"/>
        <v>0</v>
      </c>
      <c r="AD217" s="36">
        <f t="shared" si="27"/>
        <v>0</v>
      </c>
      <c r="AE217" s="36">
        <f t="shared" si="28"/>
        <v>0</v>
      </c>
      <c r="AF217" s="36">
        <f t="shared" si="29"/>
        <v>0</v>
      </c>
      <c r="AG217" s="37"/>
      <c r="AH217" s="37">
        <f>IF(A217=1,AF217,0)</f>
        <v>0</v>
      </c>
      <c r="AI217" s="37">
        <f>IF(A217=2,AF217,0)</f>
        <v>0</v>
      </c>
      <c r="AJ217" s="37">
        <f>IF(A217=3,AF217,0)</f>
        <v>0</v>
      </c>
    </row>
    <row r="218" spans="1:786" s="1" customFormat="1" ht="38.4" customHeight="1" x14ac:dyDescent="0.3">
      <c r="A218" s="409">
        <v>2</v>
      </c>
      <c r="B218" s="98" t="s">
        <v>632</v>
      </c>
      <c r="C218" s="99" t="s">
        <v>46</v>
      </c>
      <c r="D218" s="100" t="s">
        <v>58</v>
      </c>
      <c r="E218" s="100" t="s">
        <v>81</v>
      </c>
      <c r="F218" s="100">
        <v>25</v>
      </c>
      <c r="G218" s="45">
        <v>680000</v>
      </c>
      <c r="H218" s="100">
        <v>1</v>
      </c>
      <c r="I218" s="100" t="s">
        <v>47</v>
      </c>
      <c r="J218" s="100" t="s">
        <v>53</v>
      </c>
      <c r="K218" s="101">
        <v>185</v>
      </c>
      <c r="L218" s="55">
        <v>1978</v>
      </c>
      <c r="M218" s="63">
        <v>28521</v>
      </c>
      <c r="N218" s="102">
        <v>39000</v>
      </c>
      <c r="O218" s="103">
        <v>0.3</v>
      </c>
      <c r="P218" s="103">
        <v>1</v>
      </c>
      <c r="Q218" s="50" t="s">
        <v>369</v>
      </c>
      <c r="R218" s="78" t="s">
        <v>633</v>
      </c>
      <c r="S218" s="34"/>
      <c r="T218" s="35" t="str">
        <f t="shared" si="25"/>
        <v>Au</v>
      </c>
      <c r="U218" s="34"/>
      <c r="V218" s="34"/>
      <c r="W218" s="34"/>
      <c r="X218" s="34"/>
      <c r="Y218" s="34"/>
      <c r="Z218" s="34"/>
      <c r="AA218" s="34" t="s">
        <v>634</v>
      </c>
      <c r="AC218" s="36">
        <f t="shared" si="26"/>
        <v>2.0562538324089857E-2</v>
      </c>
      <c r="AD218" s="36">
        <f t="shared" si="27"/>
        <v>7.6923076923076919E-3</v>
      </c>
      <c r="AE218" s="36">
        <f t="shared" si="28"/>
        <v>7.1428571428571425E-2</v>
      </c>
      <c r="AF218" s="36">
        <f t="shared" si="29"/>
        <v>9.9683417444968975E-2</v>
      </c>
      <c r="AG218" s="37"/>
      <c r="AH218" s="37">
        <f>IF(A218=1,AF218,0)</f>
        <v>0</v>
      </c>
      <c r="AI218" s="37">
        <f>IF(A218=2,AF218,0)</f>
        <v>9.9683417444968975E-2</v>
      </c>
      <c r="AJ218" s="37">
        <f>IF(A218=3,AF218,0)</f>
        <v>0</v>
      </c>
    </row>
    <row r="219" spans="1:786" s="1" customFormat="1" ht="15.6" x14ac:dyDescent="0.3">
      <c r="A219" s="38">
        <v>3</v>
      </c>
      <c r="B219" s="98" t="s">
        <v>635</v>
      </c>
      <c r="C219" s="99" t="s">
        <v>46</v>
      </c>
      <c r="D219" s="100" t="s">
        <v>58</v>
      </c>
      <c r="E219" s="100" t="s">
        <v>81</v>
      </c>
      <c r="F219" s="100">
        <v>19</v>
      </c>
      <c r="G219" s="45">
        <v>480000</v>
      </c>
      <c r="H219" s="100">
        <v>1</v>
      </c>
      <c r="I219" s="100" t="s">
        <v>47</v>
      </c>
      <c r="J219" s="100" t="s">
        <v>250</v>
      </c>
      <c r="K219" s="101">
        <v>85</v>
      </c>
      <c r="L219" s="55">
        <v>1978</v>
      </c>
      <c r="M219" s="122">
        <v>28505</v>
      </c>
      <c r="N219" s="102">
        <v>3000</v>
      </c>
      <c r="O219" s="103">
        <v>0.24</v>
      </c>
      <c r="P219" s="103"/>
      <c r="Q219" s="50" t="s">
        <v>636</v>
      </c>
      <c r="R219" s="78" t="s">
        <v>637</v>
      </c>
      <c r="S219" s="34"/>
      <c r="T219" s="35" t="str">
        <f>C219</f>
        <v>Au</v>
      </c>
      <c r="U219" s="34"/>
      <c r="V219" s="34"/>
      <c r="W219" s="34"/>
      <c r="X219" s="34"/>
      <c r="Y219" s="34"/>
      <c r="Z219" s="34"/>
      <c r="AA219" s="34"/>
      <c r="AC219" s="36">
        <f>N219/1896653</f>
        <v>1.5817337172376812E-3</v>
      </c>
      <c r="AD219" s="36">
        <f>O219/39</f>
        <v>6.1538461538461538E-3</v>
      </c>
      <c r="AE219" s="36">
        <f>P219/14</f>
        <v>0</v>
      </c>
      <c r="AF219" s="36">
        <f>SUM(AC219:AE219)</f>
        <v>7.7355798710838346E-3</v>
      </c>
      <c r="AG219" s="37"/>
      <c r="AH219" s="37">
        <f>IF(A219=1,AF219,0)</f>
        <v>0</v>
      </c>
      <c r="AI219" s="37">
        <f>IF(A219=2,AF219,0)</f>
        <v>0</v>
      </c>
      <c r="AJ219" s="37">
        <f>IF(A219=3,AF219,0)</f>
        <v>7.7355798710838346E-3</v>
      </c>
    </row>
    <row r="220" spans="1:786" s="1" customFormat="1" ht="15.6" x14ac:dyDescent="0.3">
      <c r="A220" s="409">
        <v>2</v>
      </c>
      <c r="B220" s="98" t="s">
        <v>638</v>
      </c>
      <c r="C220" s="99" t="s">
        <v>46</v>
      </c>
      <c r="D220" s="100" t="s">
        <v>58</v>
      </c>
      <c r="E220" s="100" t="s">
        <v>81</v>
      </c>
      <c r="F220" s="100">
        <v>28</v>
      </c>
      <c r="G220" s="45">
        <v>480000</v>
      </c>
      <c r="H220" s="100">
        <v>1</v>
      </c>
      <c r="I220" s="100" t="s">
        <v>47</v>
      </c>
      <c r="J220" s="100" t="s">
        <v>250</v>
      </c>
      <c r="K220" s="101">
        <v>84</v>
      </c>
      <c r="L220" s="55">
        <v>1978</v>
      </c>
      <c r="M220" s="63">
        <v>28504</v>
      </c>
      <c r="N220" s="102">
        <v>80000</v>
      </c>
      <c r="O220" s="103">
        <v>8</v>
      </c>
      <c r="P220" s="103">
        <v>1</v>
      </c>
      <c r="Q220" s="50" t="s">
        <v>639</v>
      </c>
      <c r="R220" s="78" t="s">
        <v>640</v>
      </c>
      <c r="S220" s="34"/>
      <c r="T220" s="35" t="str">
        <f t="shared" si="25"/>
        <v>Au</v>
      </c>
      <c r="U220" s="34"/>
      <c r="V220" s="34"/>
      <c r="W220" s="34"/>
      <c r="X220" s="34"/>
      <c r="Y220" s="34"/>
      <c r="Z220" s="34"/>
      <c r="AA220" s="34"/>
      <c r="AC220" s="36">
        <f t="shared" si="26"/>
        <v>4.2179565793004838E-2</v>
      </c>
      <c r="AD220" s="36">
        <f t="shared" si="27"/>
        <v>0.20512820512820512</v>
      </c>
      <c r="AE220" s="36">
        <f t="shared" si="28"/>
        <v>7.1428571428571425E-2</v>
      </c>
      <c r="AF220" s="36">
        <f t="shared" si="29"/>
        <v>0.31873634234978138</v>
      </c>
      <c r="AG220" s="37"/>
      <c r="AH220" s="37">
        <f>IF(A220=1,AF220,0)</f>
        <v>0</v>
      </c>
      <c r="AI220" s="37">
        <f>IF(A220=2,AF220,0)</f>
        <v>0.31873634234978138</v>
      </c>
      <c r="AJ220" s="37">
        <f>IF(A220=3,AF220,0)</f>
        <v>0</v>
      </c>
    </row>
    <row r="221" spans="1:786" s="1" customFormat="1" ht="15.6" x14ac:dyDescent="0.3">
      <c r="A221" s="38">
        <v>3</v>
      </c>
      <c r="B221" s="98" t="s">
        <v>641</v>
      </c>
      <c r="C221" s="99" t="s">
        <v>46</v>
      </c>
      <c r="D221" s="100" t="s">
        <v>201</v>
      </c>
      <c r="E221" s="100"/>
      <c r="F221" s="100">
        <v>24</v>
      </c>
      <c r="G221" s="45">
        <v>225000</v>
      </c>
      <c r="H221" s="100">
        <v>2</v>
      </c>
      <c r="I221" s="100" t="s">
        <v>73</v>
      </c>
      <c r="J221" s="100" t="s">
        <v>250</v>
      </c>
      <c r="K221" s="101">
        <v>90</v>
      </c>
      <c r="L221" s="55">
        <v>1978</v>
      </c>
      <c r="M221" s="63">
        <v>28505</v>
      </c>
      <c r="N221" s="102"/>
      <c r="O221" s="103"/>
      <c r="P221" s="103"/>
      <c r="Q221" s="50" t="s">
        <v>642</v>
      </c>
      <c r="R221" s="78"/>
      <c r="S221" s="34"/>
      <c r="T221" s="35" t="str">
        <f t="shared" si="25"/>
        <v>Au</v>
      </c>
      <c r="U221" s="34"/>
      <c r="V221" s="34"/>
      <c r="W221" s="34"/>
      <c r="X221" s="34"/>
      <c r="Y221" s="34"/>
      <c r="Z221" s="34"/>
      <c r="AA221" s="34"/>
      <c r="AC221" s="36">
        <f t="shared" si="26"/>
        <v>0</v>
      </c>
      <c r="AD221" s="36">
        <f t="shared" si="27"/>
        <v>0</v>
      </c>
      <c r="AE221" s="36">
        <f t="shared" si="28"/>
        <v>0</v>
      </c>
      <c r="AF221" s="36">
        <f t="shared" si="29"/>
        <v>0</v>
      </c>
      <c r="AG221" s="37"/>
      <c r="AH221" s="37">
        <f>IF(A221=1,AF221,0)</f>
        <v>0</v>
      </c>
      <c r="AI221" s="37">
        <f>IF(A221=2,AF221,0)</f>
        <v>0</v>
      </c>
      <c r="AJ221" s="37">
        <f>IF(A221=3,AF221,0)</f>
        <v>0</v>
      </c>
    </row>
    <row r="222" spans="1:786" s="1" customFormat="1" ht="15.6" x14ac:dyDescent="0.3">
      <c r="A222" s="38">
        <v>3</v>
      </c>
      <c r="B222" s="98" t="s">
        <v>643</v>
      </c>
      <c r="C222" s="99" t="s">
        <v>46</v>
      </c>
      <c r="D222" s="100" t="s">
        <v>201</v>
      </c>
      <c r="E222" s="100"/>
      <c r="F222" s="100">
        <v>9</v>
      </c>
      <c r="G222" s="45">
        <v>87000</v>
      </c>
      <c r="H222" s="100">
        <v>2</v>
      </c>
      <c r="I222" s="100" t="s">
        <v>73</v>
      </c>
      <c r="J222" s="100" t="s">
        <v>250</v>
      </c>
      <c r="K222" s="101">
        <v>56</v>
      </c>
      <c r="L222" s="55">
        <v>1978</v>
      </c>
      <c r="M222" s="120">
        <v>1978</v>
      </c>
      <c r="N222" s="102"/>
      <c r="O222" s="103"/>
      <c r="P222" s="103"/>
      <c r="Q222" s="50" t="s">
        <v>429</v>
      </c>
      <c r="R222" s="78"/>
      <c r="S222" s="34"/>
      <c r="T222" s="35" t="str">
        <f t="shared" si="25"/>
        <v>Au</v>
      </c>
      <c r="U222" s="34"/>
      <c r="V222" s="34"/>
      <c r="W222" s="34"/>
      <c r="X222" s="34"/>
      <c r="Y222" s="34"/>
      <c r="Z222" s="34"/>
      <c r="AA222" s="34"/>
      <c r="AC222" s="36">
        <f t="shared" si="26"/>
        <v>0</v>
      </c>
      <c r="AD222" s="36">
        <f t="shared" si="27"/>
        <v>0</v>
      </c>
      <c r="AE222" s="36">
        <f t="shared" si="28"/>
        <v>0</v>
      </c>
      <c r="AF222" s="36">
        <f t="shared" si="29"/>
        <v>0</v>
      </c>
      <c r="AG222" s="37"/>
      <c r="AH222" s="37">
        <f>IF(A222=1,AF222,0)</f>
        <v>0</v>
      </c>
      <c r="AI222" s="37">
        <f>IF(A222=2,AF222,0)</f>
        <v>0</v>
      </c>
      <c r="AJ222" s="37">
        <f>IF(A222=3,AF222,0)</f>
        <v>0</v>
      </c>
    </row>
    <row r="223" spans="1:786" customFormat="1" ht="24" x14ac:dyDescent="0.3">
      <c r="A223" s="38">
        <v>3</v>
      </c>
      <c r="B223" s="98" t="s">
        <v>644</v>
      </c>
      <c r="C223" s="99" t="s">
        <v>628</v>
      </c>
      <c r="D223" s="100" t="s">
        <v>220</v>
      </c>
      <c r="E223" s="100" t="s">
        <v>81</v>
      </c>
      <c r="F223" s="100"/>
      <c r="G223" s="45"/>
      <c r="H223" s="100">
        <v>2</v>
      </c>
      <c r="I223" s="100" t="s">
        <v>47</v>
      </c>
      <c r="J223" s="100" t="s">
        <v>108</v>
      </c>
      <c r="K223" s="101">
        <v>120</v>
      </c>
      <c r="L223" s="55">
        <v>1978</v>
      </c>
      <c r="M223" s="120">
        <v>1978</v>
      </c>
      <c r="N223" s="102"/>
      <c r="O223" s="103"/>
      <c r="P223" s="103"/>
      <c r="Q223" s="50" t="s">
        <v>429</v>
      </c>
      <c r="R223" s="78" t="s">
        <v>645</v>
      </c>
      <c r="S223" s="104" t="s">
        <v>270</v>
      </c>
      <c r="T223" s="35" t="str">
        <f t="shared" si="25"/>
        <v>Oil Sands</v>
      </c>
      <c r="U223" s="34"/>
      <c r="V223" s="34"/>
      <c r="W223" s="34"/>
      <c r="X223" s="34"/>
      <c r="Y223" s="34"/>
      <c r="Z223" s="34"/>
      <c r="AA223" s="34"/>
      <c r="AB223" s="1"/>
      <c r="AC223" s="36">
        <f t="shared" si="26"/>
        <v>0</v>
      </c>
      <c r="AD223" s="36">
        <f t="shared" si="27"/>
        <v>0</v>
      </c>
      <c r="AE223" s="36">
        <f t="shared" si="28"/>
        <v>0</v>
      </c>
      <c r="AF223" s="36">
        <f t="shared" si="29"/>
        <v>0</v>
      </c>
      <c r="AG223" s="37"/>
      <c r="AH223" s="37">
        <f>IF(A223=1,AF223,0)</f>
        <v>0</v>
      </c>
      <c r="AI223" s="37">
        <f>IF(A223=2,AF223,0)</f>
        <v>0</v>
      </c>
      <c r="AJ223" s="37">
        <f>IF(A223=3,AF223,0)</f>
        <v>0</v>
      </c>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23"/>
      <c r="EE223" s="123"/>
      <c r="EF223" s="123"/>
      <c r="EG223" s="123"/>
      <c r="EH223" s="123"/>
      <c r="EI223" s="123"/>
      <c r="EJ223" s="123"/>
      <c r="EK223" s="123"/>
      <c r="EL223" s="123"/>
      <c r="EM223" s="123"/>
      <c r="EN223" s="123"/>
      <c r="EO223" s="123"/>
      <c r="EP223" s="123"/>
      <c r="EQ223" s="123"/>
      <c r="ER223" s="123"/>
      <c r="ES223" s="123"/>
      <c r="ET223" s="123"/>
      <c r="EU223" s="123"/>
      <c r="EV223" s="123"/>
      <c r="EW223" s="123"/>
      <c r="EX223" s="123"/>
      <c r="EY223" s="123"/>
      <c r="EZ223" s="123"/>
      <c r="FA223" s="123"/>
      <c r="FB223" s="123"/>
      <c r="FC223" s="123"/>
      <c r="FD223" s="123"/>
      <c r="FE223" s="123"/>
      <c r="FF223" s="123"/>
      <c r="FG223" s="123"/>
      <c r="FH223" s="123"/>
      <c r="FI223" s="123"/>
      <c r="FJ223" s="123"/>
      <c r="FK223" s="123"/>
      <c r="FL223" s="123"/>
      <c r="FM223" s="123"/>
      <c r="FN223" s="123"/>
      <c r="FO223" s="123"/>
      <c r="FP223" s="123"/>
      <c r="FQ223" s="123"/>
      <c r="FR223" s="123"/>
      <c r="FS223" s="123"/>
      <c r="FT223" s="123"/>
      <c r="FU223" s="123"/>
      <c r="FV223" s="123"/>
      <c r="FW223" s="123"/>
      <c r="FX223" s="123"/>
      <c r="FY223" s="123"/>
      <c r="FZ223" s="123"/>
      <c r="GA223" s="123"/>
      <c r="GB223" s="123"/>
      <c r="GC223" s="123"/>
      <c r="GD223" s="123"/>
      <c r="GE223" s="123"/>
      <c r="GF223" s="123"/>
      <c r="GG223" s="123"/>
      <c r="GH223" s="123"/>
      <c r="GI223" s="123"/>
      <c r="GJ223" s="123"/>
      <c r="GK223" s="123"/>
      <c r="GL223" s="123"/>
      <c r="GM223" s="123"/>
      <c r="GN223" s="123"/>
      <c r="GO223" s="123"/>
      <c r="GP223" s="123"/>
      <c r="GQ223" s="123"/>
      <c r="GR223" s="123"/>
      <c r="GS223" s="123"/>
      <c r="GT223" s="123"/>
      <c r="GU223" s="123"/>
      <c r="GV223" s="123"/>
      <c r="GW223" s="123"/>
      <c r="GX223" s="123"/>
      <c r="GY223" s="123"/>
      <c r="GZ223" s="123"/>
      <c r="HA223" s="123"/>
      <c r="HB223" s="123"/>
      <c r="HC223" s="123"/>
      <c r="HD223" s="123"/>
      <c r="HE223" s="123"/>
      <c r="HF223" s="123"/>
      <c r="HG223" s="123"/>
      <c r="HH223" s="123"/>
      <c r="HI223" s="123"/>
      <c r="HJ223" s="123"/>
      <c r="HK223" s="123"/>
      <c r="HL223" s="123"/>
      <c r="HM223" s="123"/>
      <c r="HN223" s="123"/>
      <c r="HO223" s="123"/>
      <c r="HP223" s="123"/>
      <c r="HQ223" s="123"/>
      <c r="HR223" s="123"/>
      <c r="HS223" s="123"/>
      <c r="HT223" s="123"/>
      <c r="HU223" s="123"/>
      <c r="HV223" s="123"/>
      <c r="HW223" s="123"/>
      <c r="HX223" s="123"/>
      <c r="HY223" s="123"/>
      <c r="HZ223" s="123"/>
      <c r="IA223" s="123"/>
      <c r="IB223" s="123"/>
      <c r="IC223" s="123"/>
      <c r="ID223" s="123"/>
      <c r="IE223" s="123"/>
      <c r="IF223" s="123"/>
      <c r="IG223" s="123"/>
      <c r="IH223" s="123"/>
      <c r="II223" s="123"/>
      <c r="IJ223" s="123"/>
      <c r="IK223" s="123"/>
      <c r="IL223" s="123"/>
      <c r="IM223" s="123"/>
      <c r="IN223" s="123"/>
      <c r="IO223" s="123"/>
      <c r="IP223" s="123"/>
      <c r="IQ223" s="123"/>
      <c r="IR223" s="123"/>
      <c r="IS223" s="123"/>
      <c r="IT223" s="123"/>
      <c r="IU223" s="123"/>
      <c r="IV223" s="123"/>
      <c r="IW223" s="123"/>
      <c r="IX223" s="123"/>
      <c r="IY223" s="123"/>
      <c r="IZ223" s="123"/>
      <c r="JA223" s="123"/>
      <c r="JB223" s="123"/>
      <c r="JC223" s="123"/>
      <c r="JD223" s="123"/>
      <c r="JE223" s="123"/>
      <c r="JF223" s="123"/>
      <c r="JG223" s="123"/>
      <c r="JH223" s="123"/>
      <c r="JI223" s="123"/>
      <c r="JJ223" s="123"/>
      <c r="JK223" s="123"/>
      <c r="JL223" s="123"/>
      <c r="JM223" s="123"/>
      <c r="JN223" s="123"/>
      <c r="JO223" s="123"/>
      <c r="JP223" s="123"/>
      <c r="JQ223" s="123"/>
      <c r="JR223" s="123"/>
      <c r="JS223" s="123"/>
      <c r="JT223" s="123"/>
      <c r="JU223" s="123"/>
      <c r="JV223" s="123"/>
      <c r="JW223" s="123"/>
      <c r="JX223" s="123"/>
      <c r="JY223" s="123"/>
      <c r="JZ223" s="123"/>
      <c r="KA223" s="123"/>
      <c r="KB223" s="123"/>
      <c r="KC223" s="123"/>
      <c r="KD223" s="123"/>
      <c r="KE223" s="123"/>
      <c r="KF223" s="123"/>
      <c r="KG223" s="123"/>
      <c r="KH223" s="123"/>
      <c r="KI223" s="123"/>
      <c r="KJ223" s="123"/>
      <c r="KK223" s="123"/>
      <c r="KL223" s="123"/>
      <c r="KM223" s="123"/>
      <c r="KN223" s="123"/>
      <c r="KO223" s="123"/>
      <c r="KP223" s="123"/>
      <c r="KQ223" s="123"/>
      <c r="KR223" s="123"/>
      <c r="KS223" s="123"/>
      <c r="KT223" s="123"/>
      <c r="KU223" s="123"/>
      <c r="KV223" s="123"/>
      <c r="KW223" s="123"/>
      <c r="KX223" s="123"/>
      <c r="KY223" s="123"/>
      <c r="KZ223" s="123"/>
      <c r="LA223" s="123"/>
      <c r="LB223" s="123"/>
      <c r="LC223" s="123"/>
      <c r="LD223" s="123"/>
      <c r="LE223" s="123"/>
      <c r="LF223" s="123"/>
      <c r="LG223" s="123"/>
      <c r="LH223" s="123"/>
      <c r="LI223" s="123"/>
      <c r="LJ223" s="123"/>
      <c r="LK223" s="123"/>
      <c r="LL223" s="123"/>
      <c r="LM223" s="123"/>
      <c r="LN223" s="123"/>
      <c r="LO223" s="123"/>
      <c r="LP223" s="123"/>
      <c r="LQ223" s="123"/>
      <c r="LR223" s="123"/>
      <c r="LS223" s="123"/>
      <c r="LT223" s="123"/>
      <c r="LU223" s="123"/>
      <c r="LV223" s="123"/>
      <c r="LW223" s="123"/>
      <c r="LX223" s="123"/>
      <c r="LY223" s="123"/>
      <c r="LZ223" s="123"/>
      <c r="MA223" s="123"/>
      <c r="MB223" s="123"/>
      <c r="MC223" s="123"/>
      <c r="MD223" s="123"/>
      <c r="ME223" s="123"/>
      <c r="MF223" s="123"/>
      <c r="MG223" s="123"/>
      <c r="MH223" s="123"/>
      <c r="MI223" s="123"/>
      <c r="MJ223" s="123"/>
      <c r="MK223" s="123"/>
      <c r="ML223" s="123"/>
      <c r="MM223" s="123"/>
      <c r="MN223" s="123"/>
      <c r="MO223" s="123"/>
      <c r="MP223" s="123"/>
      <c r="MQ223" s="123"/>
      <c r="MR223" s="123"/>
      <c r="MS223" s="123"/>
      <c r="MT223" s="123"/>
      <c r="MU223" s="123"/>
      <c r="MV223" s="123"/>
      <c r="MW223" s="123"/>
      <c r="MX223" s="123"/>
      <c r="MY223" s="123"/>
      <c r="MZ223" s="123"/>
      <c r="NA223" s="123"/>
      <c r="NB223" s="123"/>
      <c r="NC223" s="123"/>
      <c r="ND223" s="123"/>
      <c r="NE223" s="123"/>
      <c r="NF223" s="123"/>
      <c r="NG223" s="123"/>
      <c r="NH223" s="123"/>
      <c r="NI223" s="123"/>
      <c r="NJ223" s="123"/>
      <c r="NK223" s="123"/>
      <c r="NL223" s="123"/>
      <c r="NM223" s="123"/>
      <c r="NN223" s="123"/>
      <c r="NO223" s="123"/>
      <c r="NP223" s="123"/>
      <c r="NQ223" s="123"/>
      <c r="NR223" s="123"/>
      <c r="NS223" s="123"/>
      <c r="NT223" s="123"/>
      <c r="NU223" s="123"/>
      <c r="NV223" s="123"/>
      <c r="NW223" s="123"/>
      <c r="NX223" s="123"/>
      <c r="NY223" s="123"/>
      <c r="NZ223" s="123"/>
      <c r="OA223" s="123"/>
      <c r="OB223" s="123"/>
      <c r="OC223" s="123"/>
      <c r="OD223" s="123"/>
      <c r="OE223" s="123"/>
      <c r="OF223" s="123"/>
      <c r="OG223" s="123"/>
      <c r="OH223" s="123"/>
      <c r="OI223" s="123"/>
      <c r="OJ223" s="123"/>
      <c r="OK223" s="123"/>
      <c r="OL223" s="123"/>
      <c r="OM223" s="123"/>
      <c r="ON223" s="123"/>
      <c r="OO223" s="123"/>
      <c r="OP223" s="123"/>
      <c r="OQ223" s="123"/>
      <c r="OR223" s="123"/>
      <c r="OS223" s="123"/>
      <c r="OT223" s="123"/>
      <c r="OU223" s="123"/>
      <c r="OV223" s="123"/>
      <c r="OW223" s="123"/>
      <c r="OX223" s="123"/>
      <c r="OY223" s="123"/>
      <c r="OZ223" s="123"/>
      <c r="PA223" s="123"/>
      <c r="PB223" s="123"/>
      <c r="PC223" s="123"/>
      <c r="PD223" s="123"/>
      <c r="PE223" s="123"/>
      <c r="PF223" s="123"/>
      <c r="PG223" s="123"/>
      <c r="PH223" s="123"/>
      <c r="PI223" s="123"/>
      <c r="PJ223" s="123"/>
      <c r="PK223" s="123"/>
      <c r="PL223" s="123"/>
      <c r="PM223" s="123"/>
      <c r="PN223" s="123"/>
      <c r="PO223" s="123"/>
      <c r="PP223" s="123"/>
      <c r="PQ223" s="123"/>
      <c r="PR223" s="123"/>
      <c r="PS223" s="123"/>
      <c r="PT223" s="123"/>
      <c r="PU223" s="123"/>
      <c r="PV223" s="123"/>
      <c r="PW223" s="123"/>
      <c r="PX223" s="123"/>
      <c r="PY223" s="123"/>
      <c r="PZ223" s="123"/>
      <c r="QA223" s="123"/>
      <c r="QB223" s="123"/>
      <c r="QC223" s="123"/>
      <c r="QD223" s="123"/>
      <c r="QE223" s="123"/>
      <c r="QF223" s="123"/>
      <c r="QG223" s="123"/>
      <c r="QH223" s="123"/>
      <c r="QI223" s="123"/>
      <c r="QJ223" s="123"/>
      <c r="QK223" s="123"/>
      <c r="QL223" s="123"/>
      <c r="QM223" s="123"/>
      <c r="QN223" s="123"/>
      <c r="QO223" s="123"/>
      <c r="QP223" s="123"/>
      <c r="QQ223" s="123"/>
      <c r="QR223" s="123"/>
      <c r="QS223" s="123"/>
      <c r="QT223" s="123"/>
      <c r="QU223" s="123"/>
      <c r="QV223" s="123"/>
      <c r="QW223" s="123"/>
      <c r="QX223" s="123"/>
      <c r="QY223" s="123"/>
      <c r="QZ223" s="123"/>
      <c r="RA223" s="123"/>
      <c r="RB223" s="123"/>
      <c r="RC223" s="123"/>
      <c r="RD223" s="123"/>
      <c r="RE223" s="123"/>
      <c r="RF223" s="123"/>
      <c r="RG223" s="123"/>
      <c r="RH223" s="123"/>
      <c r="RI223" s="123"/>
      <c r="RJ223" s="123"/>
      <c r="RK223" s="123"/>
      <c r="RL223" s="123"/>
      <c r="RM223" s="123"/>
      <c r="RN223" s="123"/>
      <c r="RO223" s="123"/>
      <c r="RP223" s="123"/>
      <c r="RQ223" s="123"/>
      <c r="RR223" s="123"/>
      <c r="RS223" s="123"/>
      <c r="RT223" s="123"/>
      <c r="RU223" s="123"/>
      <c r="RV223" s="123"/>
      <c r="RW223" s="123"/>
      <c r="RX223" s="123"/>
      <c r="RY223" s="123"/>
      <c r="RZ223" s="123"/>
      <c r="SA223" s="123"/>
      <c r="SB223" s="123"/>
      <c r="SC223" s="123"/>
      <c r="SD223" s="123"/>
      <c r="SE223" s="123"/>
      <c r="SF223" s="123"/>
      <c r="SG223" s="123"/>
      <c r="SH223" s="123"/>
      <c r="SI223" s="123"/>
      <c r="SJ223" s="123"/>
      <c r="SK223" s="123"/>
      <c r="SL223" s="123"/>
      <c r="SM223" s="123"/>
      <c r="SN223" s="123"/>
      <c r="SO223" s="123"/>
      <c r="SP223" s="123"/>
      <c r="SQ223" s="123"/>
      <c r="SR223" s="123"/>
      <c r="SS223" s="123"/>
      <c r="ST223" s="123"/>
      <c r="SU223" s="123"/>
      <c r="SV223" s="123"/>
      <c r="SW223" s="123"/>
      <c r="SX223" s="123"/>
      <c r="SY223" s="123"/>
      <c r="SZ223" s="123"/>
      <c r="TA223" s="123"/>
      <c r="TB223" s="123"/>
      <c r="TC223" s="123"/>
      <c r="TD223" s="123"/>
      <c r="TE223" s="123"/>
      <c r="TF223" s="123"/>
      <c r="TG223" s="123"/>
      <c r="TH223" s="123"/>
      <c r="TI223" s="123"/>
      <c r="TJ223" s="123"/>
      <c r="TK223" s="123"/>
      <c r="TL223" s="123"/>
      <c r="TM223" s="123"/>
      <c r="TN223" s="123"/>
      <c r="TO223" s="123"/>
      <c r="TP223" s="123"/>
      <c r="TQ223" s="123"/>
      <c r="TR223" s="123"/>
      <c r="TS223" s="123"/>
      <c r="TT223" s="123"/>
      <c r="TU223" s="123"/>
      <c r="TV223" s="123"/>
      <c r="TW223" s="123"/>
      <c r="TX223" s="123"/>
      <c r="TY223" s="123"/>
      <c r="TZ223" s="123"/>
      <c r="UA223" s="123"/>
      <c r="UB223" s="123"/>
      <c r="UC223" s="123"/>
      <c r="UD223" s="123"/>
      <c r="UE223" s="123"/>
      <c r="UF223" s="123"/>
      <c r="UG223" s="123"/>
      <c r="UH223" s="123"/>
      <c r="UI223" s="123"/>
      <c r="UJ223" s="123"/>
      <c r="UK223" s="123"/>
      <c r="UL223" s="123"/>
      <c r="UM223" s="123"/>
      <c r="UN223" s="123"/>
      <c r="UO223" s="123"/>
      <c r="UP223" s="123"/>
      <c r="UQ223" s="123"/>
      <c r="UR223" s="123"/>
      <c r="US223" s="123"/>
      <c r="UT223" s="123"/>
      <c r="UU223" s="123"/>
      <c r="UV223" s="123"/>
      <c r="UW223" s="123"/>
      <c r="UX223" s="123"/>
      <c r="UY223" s="123"/>
      <c r="UZ223" s="123"/>
      <c r="VA223" s="123"/>
      <c r="VB223" s="123"/>
      <c r="VC223" s="123"/>
      <c r="VD223" s="123"/>
      <c r="VE223" s="123"/>
      <c r="VF223" s="123"/>
      <c r="VG223" s="123"/>
      <c r="VH223" s="123"/>
      <c r="VI223" s="123"/>
      <c r="VJ223" s="123"/>
      <c r="VK223" s="123"/>
      <c r="VL223" s="123"/>
      <c r="VM223" s="123"/>
      <c r="VN223" s="123"/>
      <c r="VO223" s="123"/>
      <c r="VP223" s="123"/>
      <c r="VQ223" s="123"/>
      <c r="VR223" s="123"/>
      <c r="VS223" s="123"/>
      <c r="VT223" s="123"/>
      <c r="VU223" s="123"/>
      <c r="VV223" s="123"/>
      <c r="VW223" s="123"/>
      <c r="VX223" s="123"/>
      <c r="VY223" s="123"/>
      <c r="VZ223" s="123"/>
      <c r="WA223" s="123"/>
      <c r="WB223" s="123"/>
      <c r="WC223" s="123"/>
      <c r="WD223" s="123"/>
      <c r="WE223" s="123"/>
      <c r="WF223" s="123"/>
      <c r="WG223" s="123"/>
      <c r="WH223" s="123"/>
      <c r="WI223" s="123"/>
      <c r="WJ223" s="123"/>
      <c r="WK223" s="123"/>
      <c r="WL223" s="123"/>
      <c r="WM223" s="123"/>
      <c r="WN223" s="123"/>
      <c r="WO223" s="123"/>
      <c r="WP223" s="123"/>
      <c r="WQ223" s="123"/>
      <c r="WR223" s="123"/>
      <c r="WS223" s="123"/>
      <c r="WT223" s="123"/>
      <c r="WU223" s="123"/>
      <c r="WV223" s="123"/>
      <c r="WW223" s="123"/>
      <c r="WX223" s="123"/>
      <c r="WY223" s="123"/>
      <c r="WZ223" s="123"/>
      <c r="XA223" s="123"/>
      <c r="XB223" s="123"/>
      <c r="XC223" s="123"/>
      <c r="XD223" s="123"/>
      <c r="XE223" s="123"/>
      <c r="XF223" s="123"/>
      <c r="XG223" s="123"/>
      <c r="XH223" s="123"/>
      <c r="XI223" s="123"/>
      <c r="XJ223" s="123"/>
      <c r="XK223" s="123"/>
      <c r="XL223" s="123"/>
      <c r="XM223" s="123"/>
      <c r="XN223" s="123"/>
      <c r="XO223" s="123"/>
      <c r="XP223" s="123"/>
      <c r="XQ223" s="123"/>
      <c r="XR223" s="123"/>
      <c r="XS223" s="123"/>
      <c r="XT223" s="123"/>
      <c r="XU223" s="123"/>
      <c r="XV223" s="123"/>
      <c r="XW223" s="123"/>
      <c r="XX223" s="123"/>
      <c r="XY223" s="123"/>
      <c r="XZ223" s="123"/>
      <c r="YA223" s="123"/>
      <c r="YB223" s="123"/>
      <c r="YC223" s="123"/>
      <c r="YD223" s="123"/>
      <c r="YE223" s="123"/>
      <c r="YF223" s="123"/>
      <c r="YG223" s="123"/>
      <c r="YH223" s="123"/>
      <c r="YI223" s="123"/>
      <c r="YJ223" s="123"/>
      <c r="YK223" s="123"/>
      <c r="YL223" s="123"/>
      <c r="YM223" s="123"/>
      <c r="YN223" s="123"/>
      <c r="YO223" s="123"/>
      <c r="YP223" s="123"/>
      <c r="YQ223" s="123"/>
      <c r="YR223" s="123"/>
      <c r="YS223" s="123"/>
      <c r="YT223" s="123"/>
      <c r="YU223" s="123"/>
      <c r="YV223" s="123"/>
      <c r="YW223" s="123"/>
      <c r="YX223" s="123"/>
      <c r="YY223" s="123"/>
      <c r="YZ223" s="123"/>
      <c r="ZA223" s="123"/>
      <c r="ZB223" s="123"/>
      <c r="ZC223" s="123"/>
      <c r="ZD223" s="123"/>
      <c r="ZE223" s="123"/>
      <c r="ZF223" s="123"/>
      <c r="ZG223" s="123"/>
      <c r="ZH223" s="123"/>
      <c r="ZI223" s="123"/>
      <c r="ZJ223" s="123"/>
      <c r="ZK223" s="123"/>
      <c r="ZL223" s="123"/>
      <c r="ZM223" s="123"/>
      <c r="ZN223" s="123"/>
      <c r="ZO223" s="123"/>
      <c r="ZP223" s="123"/>
      <c r="ZQ223" s="123"/>
      <c r="ZR223" s="123"/>
      <c r="ZS223" s="123"/>
      <c r="ZT223" s="123"/>
      <c r="ZU223" s="123"/>
      <c r="ZV223" s="123"/>
      <c r="ZW223" s="123"/>
      <c r="ZX223" s="123"/>
      <c r="ZY223" s="123"/>
      <c r="ZZ223" s="123"/>
      <c r="AAA223" s="123"/>
      <c r="AAB223" s="123"/>
      <c r="AAC223" s="123"/>
      <c r="AAD223" s="123"/>
      <c r="AAE223" s="123"/>
      <c r="AAF223" s="123"/>
      <c r="AAG223" s="123"/>
      <c r="AAH223" s="123"/>
      <c r="AAI223" s="123"/>
      <c r="AAJ223" s="123"/>
      <c r="AAK223" s="123"/>
      <c r="AAL223" s="123"/>
      <c r="AAM223" s="123"/>
      <c r="AAN223" s="123"/>
      <c r="AAO223" s="123"/>
      <c r="AAP223" s="123"/>
      <c r="AAQ223" s="123"/>
      <c r="AAR223" s="123"/>
      <c r="AAS223" s="123"/>
      <c r="AAT223" s="123"/>
      <c r="AAU223" s="123"/>
      <c r="AAV223" s="123"/>
      <c r="AAW223" s="123"/>
      <c r="AAX223" s="123"/>
      <c r="AAY223" s="123"/>
      <c r="AAZ223" s="123"/>
      <c r="ABA223" s="123"/>
      <c r="ABB223" s="123"/>
      <c r="ABC223" s="123"/>
      <c r="ABD223" s="123"/>
      <c r="ABE223" s="123"/>
      <c r="ABF223" s="123"/>
      <c r="ABG223" s="123"/>
      <c r="ABH223" s="123"/>
      <c r="ABI223" s="123"/>
      <c r="ABJ223" s="123"/>
      <c r="ABK223" s="123"/>
      <c r="ABL223" s="123"/>
      <c r="ABM223" s="123"/>
      <c r="ABN223" s="123"/>
      <c r="ABO223" s="123"/>
      <c r="ABP223" s="123"/>
      <c r="ABQ223" s="123"/>
      <c r="ABR223" s="123"/>
      <c r="ABS223" s="123"/>
      <c r="ABT223" s="123"/>
      <c r="ABU223" s="123"/>
      <c r="ABV223" s="123"/>
      <c r="ABW223" s="123"/>
      <c r="ABX223" s="123"/>
      <c r="ABY223" s="123"/>
      <c r="ABZ223" s="123"/>
      <c r="ACA223" s="123"/>
      <c r="ACB223" s="123"/>
      <c r="ACC223" s="123"/>
      <c r="ACD223" s="123"/>
      <c r="ACE223" s="123"/>
      <c r="ACF223" s="123"/>
      <c r="ACG223" s="123"/>
      <c r="ACH223" s="123"/>
      <c r="ACI223" s="123"/>
      <c r="ACJ223" s="123"/>
      <c r="ACK223" s="123"/>
      <c r="ACL223" s="123"/>
      <c r="ACM223" s="123"/>
      <c r="ACN223" s="123"/>
      <c r="ACO223" s="123"/>
      <c r="ACP223" s="123"/>
      <c r="ACQ223" s="123"/>
      <c r="ACR223" s="123"/>
      <c r="ACS223" s="123"/>
      <c r="ACT223" s="123"/>
      <c r="ACU223" s="123"/>
      <c r="ACV223" s="123"/>
      <c r="ACW223" s="123"/>
      <c r="ACX223" s="123"/>
      <c r="ACY223" s="123"/>
      <c r="ACZ223" s="123"/>
      <c r="ADA223" s="123"/>
      <c r="ADB223" s="124"/>
      <c r="ADC223" s="124"/>
      <c r="ADD223" s="124"/>
      <c r="ADE223" s="124"/>
      <c r="ADF223" s="124"/>
    </row>
    <row r="224" spans="1:786" s="1" customFormat="1" ht="24" x14ac:dyDescent="0.3">
      <c r="A224" s="38">
        <v>3</v>
      </c>
      <c r="B224" s="98" t="s">
        <v>646</v>
      </c>
      <c r="C224" s="99" t="s">
        <v>647</v>
      </c>
      <c r="D224" s="100" t="s">
        <v>272</v>
      </c>
      <c r="E224" s="100" t="s">
        <v>202</v>
      </c>
      <c r="F224" s="100">
        <v>11</v>
      </c>
      <c r="G224" s="45"/>
      <c r="H224" s="100">
        <v>1</v>
      </c>
      <c r="I224" s="100" t="s">
        <v>47</v>
      </c>
      <c r="J224" s="100" t="s">
        <v>53</v>
      </c>
      <c r="K224" s="101">
        <v>74</v>
      </c>
      <c r="L224" s="55">
        <v>1977</v>
      </c>
      <c r="M224" s="63">
        <v>28184</v>
      </c>
      <c r="N224" s="102"/>
      <c r="O224" s="103"/>
      <c r="P224" s="103"/>
      <c r="Q224" s="50" t="s">
        <v>429</v>
      </c>
      <c r="R224" s="78" t="s">
        <v>648</v>
      </c>
      <c r="S224" s="34"/>
      <c r="T224" s="35" t="str">
        <f t="shared" si="25"/>
        <v>Pb</v>
      </c>
      <c r="U224" s="34"/>
      <c r="V224" s="34"/>
      <c r="W224" s="34"/>
      <c r="X224" s="34"/>
      <c r="Y224" s="34"/>
      <c r="Z224" s="34"/>
      <c r="AA224" s="34"/>
      <c r="AC224" s="36">
        <f t="shared" si="26"/>
        <v>0</v>
      </c>
      <c r="AD224" s="36">
        <f t="shared" si="27"/>
        <v>0</v>
      </c>
      <c r="AE224" s="36">
        <f t="shared" si="28"/>
        <v>0</v>
      </c>
      <c r="AF224" s="36">
        <f t="shared" si="29"/>
        <v>0</v>
      </c>
      <c r="AG224" s="37"/>
      <c r="AH224" s="37">
        <f>IF(A224=1,AF224,0)</f>
        <v>0</v>
      </c>
      <c r="AI224" s="37">
        <f>IF(A224=2,AF224,0)</f>
        <v>0</v>
      </c>
      <c r="AJ224" s="37">
        <f>IF(A224=3,AF224,0)</f>
        <v>0</v>
      </c>
    </row>
    <row r="225" spans="1:36" s="1" customFormat="1" ht="15.6" x14ac:dyDescent="0.3">
      <c r="A225" s="38">
        <v>3</v>
      </c>
      <c r="B225" s="98" t="s">
        <v>649</v>
      </c>
      <c r="C225" s="99" t="s">
        <v>99</v>
      </c>
      <c r="D225" s="100" t="s">
        <v>58</v>
      </c>
      <c r="E225" s="100" t="s">
        <v>81</v>
      </c>
      <c r="F225" s="100">
        <v>21</v>
      </c>
      <c r="G225" s="45"/>
      <c r="H225" s="100">
        <v>1</v>
      </c>
      <c r="I225" s="100" t="s">
        <v>47</v>
      </c>
      <c r="J225" s="100" t="s">
        <v>48</v>
      </c>
      <c r="K225" s="101">
        <v>59</v>
      </c>
      <c r="L225" s="55">
        <v>1977</v>
      </c>
      <c r="M225" s="58">
        <v>28157</v>
      </c>
      <c r="N225" s="102">
        <v>30000</v>
      </c>
      <c r="O225" s="103"/>
      <c r="P225" s="103"/>
      <c r="Q225" s="50" t="s">
        <v>363</v>
      </c>
      <c r="R225" s="78" t="s">
        <v>650</v>
      </c>
      <c r="S225" s="34" t="s">
        <v>651</v>
      </c>
      <c r="T225" s="35" t="str">
        <f t="shared" si="25"/>
        <v>U</v>
      </c>
      <c r="U225" s="34"/>
      <c r="V225" s="34"/>
      <c r="W225" s="34"/>
      <c r="X225" s="34"/>
      <c r="Y225" s="34">
        <v>1958</v>
      </c>
      <c r="Z225" s="34"/>
      <c r="AA225" s="34" t="s">
        <v>99</v>
      </c>
      <c r="AC225" s="36">
        <f t="shared" si="26"/>
        <v>1.5817337172376815E-2</v>
      </c>
      <c r="AD225" s="36">
        <f t="shared" si="27"/>
        <v>0</v>
      </c>
      <c r="AE225" s="36">
        <f t="shared" si="28"/>
        <v>0</v>
      </c>
      <c r="AF225" s="36">
        <f t="shared" si="29"/>
        <v>1.5817337172376815E-2</v>
      </c>
      <c r="AG225" s="37"/>
      <c r="AH225" s="37">
        <f>IF(A225=1,AF225,0)</f>
        <v>0</v>
      </c>
      <c r="AI225" s="37">
        <f>IF(A225=2,AF225,0)</f>
        <v>0</v>
      </c>
      <c r="AJ225" s="37">
        <f>IF(A225=3,AF225,0)</f>
        <v>1.5817337172376815E-2</v>
      </c>
    </row>
    <row r="226" spans="1:36" s="1" customFormat="1" ht="24" x14ac:dyDescent="0.3">
      <c r="A226" s="38">
        <v>3</v>
      </c>
      <c r="B226" s="98" t="s">
        <v>652</v>
      </c>
      <c r="C226" s="99" t="s">
        <v>99</v>
      </c>
      <c r="D226" s="100"/>
      <c r="E226" s="100"/>
      <c r="F226" s="100"/>
      <c r="G226" s="45"/>
      <c r="H226" s="100">
        <v>1</v>
      </c>
      <c r="I226" s="100" t="s">
        <v>47</v>
      </c>
      <c r="J226" s="100" t="s">
        <v>82</v>
      </c>
      <c r="K226" s="101">
        <v>180</v>
      </c>
      <c r="L226" s="55">
        <v>1977</v>
      </c>
      <c r="M226" s="120">
        <v>1977</v>
      </c>
      <c r="N226" s="102">
        <v>8700</v>
      </c>
      <c r="O226" s="103"/>
      <c r="P226" s="103"/>
      <c r="Q226" s="50" t="s">
        <v>429</v>
      </c>
      <c r="R226" s="51" t="s">
        <v>653</v>
      </c>
      <c r="S226" s="104" t="s">
        <v>270</v>
      </c>
      <c r="T226" s="35" t="str">
        <f t="shared" si="25"/>
        <v>U</v>
      </c>
      <c r="U226" s="34"/>
      <c r="V226" s="34"/>
      <c r="W226" s="34"/>
      <c r="X226" s="34"/>
      <c r="Y226" s="34"/>
      <c r="Z226" s="34"/>
      <c r="AA226" s="34"/>
      <c r="AC226" s="36">
        <f t="shared" si="26"/>
        <v>4.5870277799892759E-3</v>
      </c>
      <c r="AD226" s="36">
        <f t="shared" si="27"/>
        <v>0</v>
      </c>
      <c r="AE226" s="36">
        <f t="shared" si="28"/>
        <v>0</v>
      </c>
      <c r="AF226" s="36">
        <f t="shared" si="29"/>
        <v>4.5870277799892759E-3</v>
      </c>
      <c r="AG226" s="37"/>
      <c r="AH226" s="37">
        <f>IF(A226=1,AF226,0)</f>
        <v>0</v>
      </c>
      <c r="AI226" s="37">
        <f>IF(A226=2,AF226,0)</f>
        <v>0</v>
      </c>
      <c r="AJ226" s="37">
        <f>IF(A226=3,AF226,0)</f>
        <v>4.5870277799892759E-3</v>
      </c>
    </row>
    <row r="227" spans="1:36" s="1" customFormat="1" ht="36" x14ac:dyDescent="0.3">
      <c r="A227" s="38">
        <v>3</v>
      </c>
      <c r="B227" s="98" t="s">
        <v>654</v>
      </c>
      <c r="C227" s="99" t="s">
        <v>655</v>
      </c>
      <c r="D227" s="100" t="s">
        <v>58</v>
      </c>
      <c r="E227" s="100" t="s">
        <v>81</v>
      </c>
      <c r="F227" s="100">
        <v>9</v>
      </c>
      <c r="G227" s="45"/>
      <c r="H227" s="100">
        <v>1</v>
      </c>
      <c r="I227" s="100" t="s">
        <v>47</v>
      </c>
      <c r="J227" s="100" t="s">
        <v>82</v>
      </c>
      <c r="K227" s="101">
        <v>96</v>
      </c>
      <c r="L227" s="55">
        <v>1977</v>
      </c>
      <c r="M227" s="120">
        <v>1977</v>
      </c>
      <c r="N227" s="102"/>
      <c r="O227" s="103"/>
      <c r="P227" s="103"/>
      <c r="Q227" s="50" t="s">
        <v>429</v>
      </c>
      <c r="R227" s="78" t="s">
        <v>656</v>
      </c>
      <c r="S227" s="34"/>
      <c r="T227" s="35" t="str">
        <f t="shared" si="25"/>
        <v>REE</v>
      </c>
      <c r="U227" s="34"/>
      <c r="V227" s="34"/>
      <c r="W227" s="34"/>
      <c r="X227" s="34"/>
      <c r="Y227" s="34"/>
      <c r="Z227" s="34"/>
      <c r="AA227" s="34"/>
      <c r="AC227" s="36">
        <f t="shared" si="26"/>
        <v>0</v>
      </c>
      <c r="AD227" s="36">
        <f t="shared" si="27"/>
        <v>0</v>
      </c>
      <c r="AE227" s="36">
        <f t="shared" si="28"/>
        <v>0</v>
      </c>
      <c r="AF227" s="36">
        <f t="shared" si="29"/>
        <v>0</v>
      </c>
      <c r="AG227" s="37"/>
      <c r="AH227" s="37">
        <f>IF(A227=1,AF227,0)</f>
        <v>0</v>
      </c>
      <c r="AI227" s="37">
        <f>IF(A227=2,AF227,0)</f>
        <v>0</v>
      </c>
      <c r="AJ227" s="37">
        <f>IF(A227=3,AF227,0)</f>
        <v>0</v>
      </c>
    </row>
    <row r="228" spans="1:36" s="1" customFormat="1" ht="24" x14ac:dyDescent="0.3">
      <c r="A228" s="38">
        <v>3</v>
      </c>
      <c r="B228" s="98" t="s">
        <v>657</v>
      </c>
      <c r="C228" s="99" t="s">
        <v>280</v>
      </c>
      <c r="D228" s="100" t="s">
        <v>220</v>
      </c>
      <c r="E228" s="100" t="s">
        <v>202</v>
      </c>
      <c r="F228" s="100">
        <v>6</v>
      </c>
      <c r="G228" s="45"/>
      <c r="H228" s="100">
        <v>2</v>
      </c>
      <c r="I228" s="100" t="s">
        <v>47</v>
      </c>
      <c r="J228" s="100" t="s">
        <v>108</v>
      </c>
      <c r="K228" s="101">
        <v>162</v>
      </c>
      <c r="L228" s="55">
        <v>1977</v>
      </c>
      <c r="M228" s="120">
        <v>1977</v>
      </c>
      <c r="N228" s="102"/>
      <c r="O228" s="103"/>
      <c r="P228" s="103"/>
      <c r="Q228" s="50" t="s">
        <v>429</v>
      </c>
      <c r="R228" s="78" t="s">
        <v>658</v>
      </c>
      <c r="S228" s="104" t="s">
        <v>270</v>
      </c>
      <c r="T228" s="35" t="str">
        <f t="shared" si="25"/>
        <v>Limestone</v>
      </c>
      <c r="U228" s="34"/>
      <c r="V228" s="34"/>
      <c r="W228" s="34"/>
      <c r="X228" s="34"/>
      <c r="Y228" s="34"/>
      <c r="Z228" s="34"/>
      <c r="AA228" s="34"/>
      <c r="AC228" s="36">
        <f t="shared" si="26"/>
        <v>0</v>
      </c>
      <c r="AD228" s="36">
        <f t="shared" si="27"/>
        <v>0</v>
      </c>
      <c r="AE228" s="36">
        <f t="shared" si="28"/>
        <v>0</v>
      </c>
      <c r="AF228" s="36">
        <f t="shared" si="29"/>
        <v>0</v>
      </c>
      <c r="AG228" s="37"/>
      <c r="AH228" s="37">
        <f>IF(A228=1,AF228,0)</f>
        <v>0</v>
      </c>
      <c r="AI228" s="37">
        <f>IF(A228=2,AF228,0)</f>
        <v>0</v>
      </c>
      <c r="AJ228" s="37">
        <f>IF(A228=3,AF228,0)</f>
        <v>0</v>
      </c>
    </row>
    <row r="229" spans="1:36" s="1" customFormat="1" ht="15.6" x14ac:dyDescent="0.3">
      <c r="A229" s="38">
        <v>3</v>
      </c>
      <c r="B229" s="98" t="s">
        <v>659</v>
      </c>
      <c r="C229" s="99" t="s">
        <v>99</v>
      </c>
      <c r="D229" s="100" t="s">
        <v>272</v>
      </c>
      <c r="E229" s="100" t="s">
        <v>202</v>
      </c>
      <c r="F229" s="100">
        <v>9</v>
      </c>
      <c r="G229" s="45"/>
      <c r="H229" s="100">
        <v>1</v>
      </c>
      <c r="I229" s="100" t="s">
        <v>47</v>
      </c>
      <c r="J229" s="100" t="s">
        <v>108</v>
      </c>
      <c r="K229" s="101">
        <v>64</v>
      </c>
      <c r="L229" s="55">
        <v>1976</v>
      </c>
      <c r="M229" s="58">
        <v>27851</v>
      </c>
      <c r="N229" s="102"/>
      <c r="O229" s="103"/>
      <c r="P229" s="103"/>
      <c r="Q229" s="50" t="s">
        <v>429</v>
      </c>
      <c r="R229" s="78" t="s">
        <v>660</v>
      </c>
      <c r="S229" s="34"/>
      <c r="T229" s="35" t="str">
        <f t="shared" si="25"/>
        <v>U</v>
      </c>
      <c r="U229" s="34"/>
      <c r="V229" s="34"/>
      <c r="W229" s="34"/>
      <c r="X229" s="34"/>
      <c r="Y229" s="34"/>
      <c r="Z229" s="34"/>
      <c r="AA229" s="34"/>
      <c r="AC229" s="36">
        <f t="shared" si="26"/>
        <v>0</v>
      </c>
      <c r="AD229" s="36">
        <f t="shared" si="27"/>
        <v>0</v>
      </c>
      <c r="AE229" s="36">
        <f t="shared" si="28"/>
        <v>0</v>
      </c>
      <c r="AF229" s="36">
        <f t="shared" si="29"/>
        <v>0</v>
      </c>
      <c r="AG229" s="37"/>
      <c r="AH229" s="37">
        <f>IF(A229=1,AF229,0)</f>
        <v>0</v>
      </c>
      <c r="AI229" s="37">
        <f>IF(A229=2,AF229,0)</f>
        <v>0</v>
      </c>
      <c r="AJ229" s="37">
        <f>IF(A229=3,AF229,0)</f>
        <v>0</v>
      </c>
    </row>
    <row r="230" spans="1:36" s="1" customFormat="1" ht="23.4" customHeight="1" x14ac:dyDescent="0.3">
      <c r="A230" s="409">
        <v>2</v>
      </c>
      <c r="B230" s="98" t="s">
        <v>661</v>
      </c>
      <c r="C230" s="99" t="s">
        <v>213</v>
      </c>
      <c r="D230" s="100" t="s">
        <v>58</v>
      </c>
      <c r="E230" s="100" t="s">
        <v>81</v>
      </c>
      <c r="F230" s="100">
        <v>25</v>
      </c>
      <c r="G230" s="45">
        <v>1000000</v>
      </c>
      <c r="H230" s="100">
        <v>1</v>
      </c>
      <c r="I230" s="100" t="s">
        <v>47</v>
      </c>
      <c r="J230" s="100" t="s">
        <v>82</v>
      </c>
      <c r="K230" s="101">
        <v>184</v>
      </c>
      <c r="L230" s="55">
        <v>1976</v>
      </c>
      <c r="M230" s="58">
        <v>27820</v>
      </c>
      <c r="N230" s="102">
        <v>300000</v>
      </c>
      <c r="O230" s="103"/>
      <c r="P230" s="103"/>
      <c r="Q230" s="50" t="s">
        <v>363</v>
      </c>
      <c r="R230" s="78" t="s">
        <v>662</v>
      </c>
      <c r="S230" s="34"/>
      <c r="T230" s="35" t="str">
        <f t="shared" si="25"/>
        <v>Pb Zn</v>
      </c>
      <c r="U230" s="34"/>
      <c r="V230" s="34"/>
      <c r="W230" s="34"/>
      <c r="X230" s="34"/>
      <c r="Y230" s="34"/>
      <c r="Z230" s="34"/>
      <c r="AA230" s="34"/>
      <c r="AC230" s="36">
        <f t="shared" si="26"/>
        <v>0.15817337172376814</v>
      </c>
      <c r="AD230" s="36">
        <f t="shared" si="27"/>
        <v>0</v>
      </c>
      <c r="AE230" s="36">
        <f t="shared" si="28"/>
        <v>0</v>
      </c>
      <c r="AF230" s="36">
        <f t="shared" si="29"/>
        <v>0.15817337172376814</v>
      </c>
      <c r="AG230" s="37"/>
      <c r="AH230" s="37">
        <f>IF(A230=1,AF230,0)</f>
        <v>0</v>
      </c>
      <c r="AI230" s="37">
        <f>IF(A230=2,AF230,0)</f>
        <v>0.15817337172376814</v>
      </c>
      <c r="AJ230" s="37">
        <f>IF(A230=3,AF230,0)</f>
        <v>0</v>
      </c>
    </row>
    <row r="231" spans="1:36" s="1" customFormat="1" ht="36" x14ac:dyDescent="0.3">
      <c r="A231" s="38">
        <v>3</v>
      </c>
      <c r="B231" s="98" t="s">
        <v>663</v>
      </c>
      <c r="C231" s="99" t="s">
        <v>80</v>
      </c>
      <c r="D231" s="100" t="s">
        <v>58</v>
      </c>
      <c r="E231" s="100"/>
      <c r="F231" s="100">
        <v>37</v>
      </c>
      <c r="G231" s="45"/>
      <c r="H231" s="100">
        <v>2</v>
      </c>
      <c r="I231" s="100" t="s">
        <v>47</v>
      </c>
      <c r="J231" s="100" t="s">
        <v>250</v>
      </c>
      <c r="K231" s="101">
        <v>36</v>
      </c>
      <c r="L231" s="55">
        <v>1976</v>
      </c>
      <c r="M231" s="120">
        <v>1976</v>
      </c>
      <c r="N231" s="102"/>
      <c r="O231" s="103"/>
      <c r="P231" s="103"/>
      <c r="Q231" s="50" t="s">
        <v>429</v>
      </c>
      <c r="R231" s="78" t="s">
        <v>664</v>
      </c>
      <c r="S231" s="34"/>
      <c r="T231" s="35" t="str">
        <f t="shared" si="25"/>
        <v>Fe</v>
      </c>
      <c r="U231" s="34"/>
      <c r="V231" s="34"/>
      <c r="W231" s="34"/>
      <c r="X231" s="34"/>
      <c r="Y231" s="34"/>
      <c r="Z231" s="34"/>
      <c r="AA231" s="34"/>
      <c r="AC231" s="36">
        <f t="shared" si="26"/>
        <v>0</v>
      </c>
      <c r="AD231" s="36">
        <f t="shared" si="27"/>
        <v>0</v>
      </c>
      <c r="AE231" s="36">
        <f t="shared" si="28"/>
        <v>0</v>
      </c>
      <c r="AF231" s="36">
        <f t="shared" si="29"/>
        <v>0</v>
      </c>
      <c r="AG231" s="37"/>
      <c r="AH231" s="37">
        <f>IF(A231=1,AF231,0)</f>
        <v>0</v>
      </c>
      <c r="AI231" s="37">
        <f>IF(A231=2,AF231,0)</f>
        <v>0</v>
      </c>
      <c r="AJ231" s="37">
        <f>IF(A231=3,AF231,0)</f>
        <v>0</v>
      </c>
    </row>
    <row r="232" spans="1:36" s="1" customFormat="1" ht="24" x14ac:dyDescent="0.3">
      <c r="A232" s="38">
        <v>3</v>
      </c>
      <c r="B232" s="98" t="s">
        <v>665</v>
      </c>
      <c r="C232" s="99" t="s">
        <v>127</v>
      </c>
      <c r="D232" s="100" t="s">
        <v>201</v>
      </c>
      <c r="E232" s="100" t="s">
        <v>202</v>
      </c>
      <c r="F232" s="100">
        <v>34</v>
      </c>
      <c r="G232" s="45"/>
      <c r="H232" s="100">
        <v>2</v>
      </c>
      <c r="I232" s="100" t="s">
        <v>47</v>
      </c>
      <c r="J232" s="100" t="s">
        <v>82</v>
      </c>
      <c r="K232" s="101">
        <v>149</v>
      </c>
      <c r="L232" s="55">
        <v>1976</v>
      </c>
      <c r="M232" s="120">
        <v>1976</v>
      </c>
      <c r="N232" s="102"/>
      <c r="O232" s="103"/>
      <c r="P232" s="103"/>
      <c r="Q232" s="50" t="s">
        <v>429</v>
      </c>
      <c r="R232" s="78" t="s">
        <v>666</v>
      </c>
      <c r="S232" s="104" t="s">
        <v>270</v>
      </c>
      <c r="T232" s="35" t="str">
        <f t="shared" si="25"/>
        <v>P</v>
      </c>
      <c r="U232" s="34"/>
      <c r="V232" s="34"/>
      <c r="W232" s="34"/>
      <c r="X232" s="34"/>
      <c r="Y232" s="34"/>
      <c r="Z232" s="34"/>
      <c r="AA232" s="34"/>
      <c r="AC232" s="36">
        <f t="shared" si="26"/>
        <v>0</v>
      </c>
      <c r="AD232" s="36">
        <f t="shared" si="27"/>
        <v>0</v>
      </c>
      <c r="AE232" s="36">
        <f t="shared" si="28"/>
        <v>0</v>
      </c>
      <c r="AF232" s="36">
        <f t="shared" si="29"/>
        <v>0</v>
      </c>
      <c r="AG232" s="37"/>
      <c r="AH232" s="37">
        <f>IF(A232=1,AF232,0)</f>
        <v>0</v>
      </c>
      <c r="AI232" s="37">
        <f>IF(A232=2,AF232,0)</f>
        <v>0</v>
      </c>
      <c r="AJ232" s="37">
        <f>IF(A232=3,AF232,0)</f>
        <v>0</v>
      </c>
    </row>
    <row r="233" spans="1:36" s="1" customFormat="1" ht="24" x14ac:dyDescent="0.3">
      <c r="A233" s="38">
        <v>3</v>
      </c>
      <c r="B233" s="98" t="s">
        <v>667</v>
      </c>
      <c r="C233" s="99" t="s">
        <v>668</v>
      </c>
      <c r="D233" s="100" t="s">
        <v>220</v>
      </c>
      <c r="E233" s="100" t="s">
        <v>202</v>
      </c>
      <c r="F233" s="100">
        <v>21</v>
      </c>
      <c r="G233" s="45"/>
      <c r="H233" s="100">
        <v>2</v>
      </c>
      <c r="I233" s="100" t="s">
        <v>47</v>
      </c>
      <c r="J233" s="100" t="s">
        <v>82</v>
      </c>
      <c r="K233" s="101">
        <v>18</v>
      </c>
      <c r="L233" s="55">
        <v>1975</v>
      </c>
      <c r="M233" s="58">
        <v>27638</v>
      </c>
      <c r="N233" s="102"/>
      <c r="O233" s="103"/>
      <c r="P233" s="103"/>
      <c r="Q233" s="50" t="s">
        <v>429</v>
      </c>
      <c r="R233" s="78" t="s">
        <v>669</v>
      </c>
      <c r="S233" s="34"/>
      <c r="T233" s="35" t="str">
        <f t="shared" si="25"/>
        <v>Barite</v>
      </c>
      <c r="U233" s="34"/>
      <c r="V233" s="34"/>
      <c r="W233" s="34"/>
      <c r="X233" s="34"/>
      <c r="Y233" s="34"/>
      <c r="Z233" s="34"/>
      <c r="AA233" s="34"/>
      <c r="AC233" s="36">
        <f t="shared" si="26"/>
        <v>0</v>
      </c>
      <c r="AD233" s="36">
        <f t="shared" si="27"/>
        <v>0</v>
      </c>
      <c r="AE233" s="36">
        <f t="shared" si="28"/>
        <v>0</v>
      </c>
      <c r="AF233" s="36">
        <f t="shared" si="29"/>
        <v>0</v>
      </c>
      <c r="AG233" s="37"/>
      <c r="AH233" s="37">
        <f>IF(A233=1,AF233,0)</f>
        <v>0</v>
      </c>
      <c r="AI233" s="37">
        <f>IF(A233=2,AF233,0)</f>
        <v>0</v>
      </c>
      <c r="AJ233" s="37">
        <f>IF(A233=3,AF233,0)</f>
        <v>0</v>
      </c>
    </row>
    <row r="234" spans="1:36" s="1" customFormat="1" ht="15.6" x14ac:dyDescent="0.3">
      <c r="A234" s="409">
        <v>2</v>
      </c>
      <c r="B234" s="98" t="s">
        <v>670</v>
      </c>
      <c r="C234" s="99" t="s">
        <v>95</v>
      </c>
      <c r="D234" s="100"/>
      <c r="E234" s="100"/>
      <c r="F234" s="100"/>
      <c r="G234" s="45"/>
      <c r="H234" s="100">
        <v>1</v>
      </c>
      <c r="I234" s="100" t="s">
        <v>47</v>
      </c>
      <c r="J234" s="100" t="s">
        <v>99</v>
      </c>
      <c r="K234" s="101" t="s">
        <v>44</v>
      </c>
      <c r="L234" s="55">
        <v>1975</v>
      </c>
      <c r="M234" s="58">
        <v>27546</v>
      </c>
      <c r="N234" s="102">
        <v>72500</v>
      </c>
      <c r="O234" s="103"/>
      <c r="P234" s="103"/>
      <c r="Q234" s="50" t="s">
        <v>54</v>
      </c>
      <c r="R234" s="78" t="s">
        <v>671</v>
      </c>
      <c r="S234" s="34"/>
      <c r="T234" s="35" t="str">
        <f t="shared" si="25"/>
        <v>Au Ag</v>
      </c>
      <c r="U234" s="34"/>
      <c r="V234" s="34"/>
      <c r="W234" s="34"/>
      <c r="X234" s="34"/>
      <c r="Y234" s="34"/>
      <c r="Z234" s="34"/>
      <c r="AA234" s="34"/>
      <c r="AC234" s="36">
        <f t="shared" si="26"/>
        <v>3.8225231499910632E-2</v>
      </c>
      <c r="AD234" s="36">
        <f t="shared" si="27"/>
        <v>0</v>
      </c>
      <c r="AE234" s="36">
        <f t="shared" si="28"/>
        <v>0</v>
      </c>
      <c r="AF234" s="36">
        <f t="shared" si="29"/>
        <v>3.8225231499910632E-2</v>
      </c>
      <c r="AG234" s="37"/>
      <c r="AH234" s="37">
        <f>IF(A234=1,AF234,0)</f>
        <v>0</v>
      </c>
      <c r="AI234" s="37">
        <f>IF(A234=2,AF234,0)</f>
        <v>3.8225231499910632E-2</v>
      </c>
      <c r="AJ234" s="37">
        <f>IF(A234=3,AF234,0)</f>
        <v>0</v>
      </c>
    </row>
    <row r="235" spans="1:36" s="1" customFormat="1" ht="24" x14ac:dyDescent="0.3">
      <c r="A235" s="409">
        <v>2</v>
      </c>
      <c r="B235" s="98" t="s">
        <v>672</v>
      </c>
      <c r="C235" s="99" t="s">
        <v>213</v>
      </c>
      <c r="D235" s="100" t="s">
        <v>58</v>
      </c>
      <c r="E235" s="100" t="s">
        <v>81</v>
      </c>
      <c r="F235" s="100">
        <v>40</v>
      </c>
      <c r="G235" s="45">
        <v>3000000</v>
      </c>
      <c r="H235" s="100">
        <v>1</v>
      </c>
      <c r="I235" s="100" t="s">
        <v>47</v>
      </c>
      <c r="J235" s="100" t="s">
        <v>48</v>
      </c>
      <c r="K235" s="101">
        <v>219</v>
      </c>
      <c r="L235" s="55">
        <v>1975</v>
      </c>
      <c r="M235" s="58">
        <v>27485</v>
      </c>
      <c r="N235" s="102">
        <v>250000</v>
      </c>
      <c r="O235" s="103">
        <v>20</v>
      </c>
      <c r="P235" s="103"/>
      <c r="Q235" s="50" t="s">
        <v>429</v>
      </c>
      <c r="R235" s="78" t="s">
        <v>673</v>
      </c>
      <c r="S235" s="34"/>
      <c r="T235" s="35" t="str">
        <f t="shared" si="25"/>
        <v>Pb Zn</v>
      </c>
      <c r="U235" s="34"/>
      <c r="V235" s="34"/>
      <c r="W235" s="34"/>
      <c r="X235" s="34"/>
      <c r="Y235" s="34"/>
      <c r="Z235" s="34"/>
      <c r="AA235" s="34"/>
      <c r="AC235" s="36">
        <f t="shared" si="26"/>
        <v>0.1318111431031401</v>
      </c>
      <c r="AD235" s="36">
        <f t="shared" si="27"/>
        <v>0.51282051282051277</v>
      </c>
      <c r="AE235" s="36">
        <f t="shared" si="28"/>
        <v>0</v>
      </c>
      <c r="AF235" s="36">
        <f t="shared" si="29"/>
        <v>0.6446316559236529</v>
      </c>
      <c r="AG235" s="37"/>
      <c r="AH235" s="37">
        <f>IF(A235=1,AF235,0)</f>
        <v>0</v>
      </c>
      <c r="AI235" s="37">
        <f>IF(A235=2,AF235,0)</f>
        <v>0.6446316559236529</v>
      </c>
      <c r="AJ235" s="37">
        <f>IF(A235=3,AF235,0)</f>
        <v>0</v>
      </c>
    </row>
    <row r="236" spans="1:36" s="1" customFormat="1" ht="24" x14ac:dyDescent="0.3">
      <c r="A236" s="38">
        <v>3</v>
      </c>
      <c r="B236" s="98" t="s">
        <v>674</v>
      </c>
      <c r="C236" s="99" t="s">
        <v>106</v>
      </c>
      <c r="D236" s="100"/>
      <c r="E236" s="100"/>
      <c r="F236" s="100">
        <v>10</v>
      </c>
      <c r="G236" s="45"/>
      <c r="H236" s="100">
        <v>1</v>
      </c>
      <c r="I236" s="100" t="s">
        <v>47</v>
      </c>
      <c r="J236" s="100" t="s">
        <v>48</v>
      </c>
      <c r="K236" s="101">
        <v>22</v>
      </c>
      <c r="L236" s="55">
        <v>1975</v>
      </c>
      <c r="M236" s="58">
        <v>27426</v>
      </c>
      <c r="N236" s="102"/>
      <c r="O236" s="103"/>
      <c r="P236" s="103"/>
      <c r="Q236" s="50" t="s">
        <v>429</v>
      </c>
      <c r="R236" s="78" t="s">
        <v>675</v>
      </c>
      <c r="S236" s="34" t="s">
        <v>676</v>
      </c>
      <c r="T236" s="35" t="str">
        <f t="shared" si="25"/>
        <v>Cu Au</v>
      </c>
      <c r="U236" s="34">
        <v>127</v>
      </c>
      <c r="V236" s="34">
        <v>2.42</v>
      </c>
      <c r="W236" s="34">
        <v>1.1200000000000001</v>
      </c>
      <c r="X236" s="34">
        <v>3.3183447694868353</v>
      </c>
      <c r="Y236" s="34">
        <v>1979</v>
      </c>
      <c r="Z236" s="34"/>
      <c r="AA236" s="34" t="s">
        <v>173</v>
      </c>
      <c r="AC236" s="36">
        <f t="shared" si="26"/>
        <v>0</v>
      </c>
      <c r="AD236" s="36">
        <f t="shared" si="27"/>
        <v>0</v>
      </c>
      <c r="AE236" s="36">
        <f t="shared" si="28"/>
        <v>0</v>
      </c>
      <c r="AF236" s="36">
        <f t="shared" si="29"/>
        <v>0</v>
      </c>
      <c r="AG236" s="37"/>
      <c r="AH236" s="37">
        <f>IF(A236=1,AF236,0)</f>
        <v>0</v>
      </c>
      <c r="AI236" s="37">
        <f>IF(A236=2,AF236,0)</f>
        <v>0</v>
      </c>
      <c r="AJ236" s="37">
        <f>IF(A236=3,AF236,0)</f>
        <v>0</v>
      </c>
    </row>
    <row r="237" spans="1:36" s="1" customFormat="1" ht="24" x14ac:dyDescent="0.3">
      <c r="A237" s="409">
        <v>2</v>
      </c>
      <c r="B237" s="98" t="s">
        <v>677</v>
      </c>
      <c r="C237" s="99" t="s">
        <v>213</v>
      </c>
      <c r="D237" s="100" t="s">
        <v>58</v>
      </c>
      <c r="E237" s="100" t="s">
        <v>81</v>
      </c>
      <c r="F237" s="100">
        <v>18</v>
      </c>
      <c r="G237" s="45">
        <v>750000</v>
      </c>
      <c r="H237" s="100">
        <v>1</v>
      </c>
      <c r="I237" s="100" t="s">
        <v>73</v>
      </c>
      <c r="J237" s="100" t="s">
        <v>53</v>
      </c>
      <c r="K237" s="101">
        <v>79</v>
      </c>
      <c r="L237" s="55">
        <v>1975</v>
      </c>
      <c r="M237" s="120">
        <v>1975</v>
      </c>
      <c r="N237" s="102">
        <v>150000</v>
      </c>
      <c r="O237" s="103">
        <v>24</v>
      </c>
      <c r="P237" s="103"/>
      <c r="Q237" s="50" t="s">
        <v>429</v>
      </c>
      <c r="R237" s="78" t="s">
        <v>678</v>
      </c>
      <c r="S237" s="34" t="s">
        <v>265</v>
      </c>
      <c r="T237" s="35" t="str">
        <f t="shared" si="25"/>
        <v>Pb Zn</v>
      </c>
      <c r="U237" s="34"/>
      <c r="V237" s="34"/>
      <c r="W237" s="34"/>
      <c r="X237" s="34"/>
      <c r="Y237" s="34"/>
      <c r="Z237" s="34"/>
      <c r="AA237" s="34" t="s">
        <v>679</v>
      </c>
      <c r="AC237" s="36">
        <f t="shared" si="26"/>
        <v>7.9086685861884068E-2</v>
      </c>
      <c r="AD237" s="36">
        <f t="shared" si="27"/>
        <v>0.61538461538461542</v>
      </c>
      <c r="AE237" s="36">
        <f t="shared" si="28"/>
        <v>0</v>
      </c>
      <c r="AF237" s="36">
        <f t="shared" si="29"/>
        <v>0.69447130124649947</v>
      </c>
      <c r="AG237" s="37"/>
      <c r="AH237" s="37">
        <f>IF(A237=1,AF237,0)</f>
        <v>0</v>
      </c>
      <c r="AI237" s="37">
        <f>IF(A237=2,AF237,0)</f>
        <v>0.69447130124649947</v>
      </c>
      <c r="AJ237" s="37">
        <f>IF(A237=3,AF237,0)</f>
        <v>0</v>
      </c>
    </row>
    <row r="238" spans="1:36" s="1" customFormat="1" ht="24" x14ac:dyDescent="0.3">
      <c r="A238" s="38">
        <v>3</v>
      </c>
      <c r="B238" s="98" t="s">
        <v>680</v>
      </c>
      <c r="C238" s="99" t="s">
        <v>668</v>
      </c>
      <c r="D238" s="100" t="s">
        <v>220</v>
      </c>
      <c r="E238" s="100" t="s">
        <v>202</v>
      </c>
      <c r="F238" s="100">
        <v>15</v>
      </c>
      <c r="G238" s="45"/>
      <c r="H238" s="100">
        <v>1</v>
      </c>
      <c r="I238" s="100" t="s">
        <v>47</v>
      </c>
      <c r="J238" s="100" t="s">
        <v>108</v>
      </c>
      <c r="K238" s="101">
        <v>40</v>
      </c>
      <c r="L238" s="55">
        <v>1975</v>
      </c>
      <c r="M238" s="120">
        <v>1975</v>
      </c>
      <c r="N238" s="102"/>
      <c r="O238" s="103"/>
      <c r="P238" s="103"/>
      <c r="Q238" s="50" t="s">
        <v>429</v>
      </c>
      <c r="R238" s="78" t="s">
        <v>681</v>
      </c>
      <c r="S238" s="34"/>
      <c r="T238" s="35" t="str">
        <f t="shared" si="25"/>
        <v>Barite</v>
      </c>
      <c r="U238" s="34"/>
      <c r="V238" s="34"/>
      <c r="W238" s="34"/>
      <c r="X238" s="34"/>
      <c r="Y238" s="34"/>
      <c r="Z238" s="34"/>
      <c r="AA238" s="34"/>
      <c r="AC238" s="36">
        <f t="shared" si="26"/>
        <v>0</v>
      </c>
      <c r="AD238" s="36">
        <f t="shared" si="27"/>
        <v>0</v>
      </c>
      <c r="AE238" s="36">
        <f t="shared" si="28"/>
        <v>0</v>
      </c>
      <c r="AF238" s="36">
        <f t="shared" si="29"/>
        <v>0</v>
      </c>
      <c r="AG238" s="37"/>
      <c r="AH238" s="37">
        <f>IF(A238=1,AF238,0)</f>
        <v>0</v>
      </c>
      <c r="AI238" s="37">
        <f>IF(A238=2,AF238,0)</f>
        <v>0</v>
      </c>
      <c r="AJ238" s="37">
        <f>IF(A238=3,AF238,0)</f>
        <v>0</v>
      </c>
    </row>
    <row r="239" spans="1:36" s="1" customFormat="1" ht="15.6" x14ac:dyDescent="0.3">
      <c r="A239" s="38">
        <v>3</v>
      </c>
      <c r="B239" s="98" t="s">
        <v>682</v>
      </c>
      <c r="C239" s="99" t="s">
        <v>57</v>
      </c>
      <c r="D239" s="100"/>
      <c r="E239" s="100"/>
      <c r="F239" s="100"/>
      <c r="G239" s="45"/>
      <c r="H239" s="100">
        <v>1</v>
      </c>
      <c r="I239" s="100" t="s">
        <v>73</v>
      </c>
      <c r="J239" s="100" t="s">
        <v>99</v>
      </c>
      <c r="K239" s="101">
        <v>65</v>
      </c>
      <c r="L239" s="55">
        <v>1975</v>
      </c>
      <c r="M239" s="120">
        <v>1975</v>
      </c>
      <c r="N239" s="102"/>
      <c r="O239" s="103"/>
      <c r="P239" s="103"/>
      <c r="Q239" s="50" t="s">
        <v>429</v>
      </c>
      <c r="R239" s="78" t="s">
        <v>683</v>
      </c>
      <c r="S239" s="34"/>
      <c r="T239" s="35" t="str">
        <f t="shared" si="25"/>
        <v>Mo</v>
      </c>
      <c r="U239" s="34"/>
      <c r="V239" s="34"/>
      <c r="W239" s="34"/>
      <c r="X239" s="34"/>
      <c r="Y239" s="34"/>
      <c r="Z239" s="34"/>
      <c r="AA239" s="34"/>
      <c r="AC239" s="36">
        <f t="shared" si="26"/>
        <v>0</v>
      </c>
      <c r="AD239" s="36">
        <f t="shared" si="27"/>
        <v>0</v>
      </c>
      <c r="AE239" s="36">
        <f t="shared" si="28"/>
        <v>0</v>
      </c>
      <c r="AF239" s="36">
        <f t="shared" si="29"/>
        <v>0</v>
      </c>
      <c r="AG239" s="37"/>
      <c r="AH239" s="37">
        <f>IF(A239=1,AF239,0)</f>
        <v>0</v>
      </c>
      <c r="AI239" s="37">
        <f>IF(A239=2,AF239,0)</f>
        <v>0</v>
      </c>
      <c r="AJ239" s="37">
        <f>IF(A239=3,AF239,0)</f>
        <v>0</v>
      </c>
    </row>
    <row r="240" spans="1:36" s="1" customFormat="1" ht="15.6" x14ac:dyDescent="0.3">
      <c r="A240" s="54">
        <v>4</v>
      </c>
      <c r="B240" s="98" t="s">
        <v>684</v>
      </c>
      <c r="C240" s="99" t="s">
        <v>213</v>
      </c>
      <c r="D240" s="100" t="s">
        <v>272</v>
      </c>
      <c r="E240" s="100" t="s">
        <v>685</v>
      </c>
      <c r="F240" s="100">
        <v>30</v>
      </c>
      <c r="G240" s="45"/>
      <c r="H240" s="100">
        <v>2</v>
      </c>
      <c r="I240" s="100" t="s">
        <v>47</v>
      </c>
      <c r="J240" s="100" t="s">
        <v>108</v>
      </c>
      <c r="K240" s="101">
        <v>186</v>
      </c>
      <c r="L240" s="55">
        <v>1975</v>
      </c>
      <c r="M240" s="120">
        <v>1975</v>
      </c>
      <c r="N240" s="102"/>
      <c r="O240" s="103"/>
      <c r="P240" s="103"/>
      <c r="Q240" s="50" t="s">
        <v>429</v>
      </c>
      <c r="R240" s="78" t="s">
        <v>686</v>
      </c>
      <c r="S240" s="34" t="s">
        <v>344</v>
      </c>
      <c r="T240" s="35" t="str">
        <f t="shared" si="25"/>
        <v>Pb Zn</v>
      </c>
      <c r="U240" s="34">
        <v>40</v>
      </c>
      <c r="V240" s="34">
        <v>1.1100000000000001</v>
      </c>
      <c r="W240" s="34">
        <v>0.93</v>
      </c>
      <c r="X240" s="34">
        <v>5.0224804125971065</v>
      </c>
      <c r="Y240" s="34">
        <v>1956</v>
      </c>
      <c r="Z240" s="34"/>
      <c r="AA240" s="34" t="s">
        <v>687</v>
      </c>
      <c r="AC240" s="36">
        <f t="shared" si="26"/>
        <v>0</v>
      </c>
      <c r="AD240" s="36">
        <f t="shared" si="27"/>
        <v>0</v>
      </c>
      <c r="AE240" s="36">
        <f t="shared" si="28"/>
        <v>0</v>
      </c>
      <c r="AF240" s="36">
        <f t="shared" si="29"/>
        <v>0</v>
      </c>
      <c r="AG240" s="37"/>
      <c r="AH240" s="37">
        <f>IF(A240=1,AF240,0)</f>
        <v>0</v>
      </c>
      <c r="AI240" s="37">
        <f>IF(A240=2,AF240,0)</f>
        <v>0</v>
      </c>
      <c r="AJ240" s="37">
        <f>IF(A240=3,AF240,0)</f>
        <v>0</v>
      </c>
    </row>
    <row r="241" spans="1:786" s="1" customFormat="1" ht="15.6" x14ac:dyDescent="0.3">
      <c r="A241" s="54">
        <v>4</v>
      </c>
      <c r="B241" s="98" t="s">
        <v>688</v>
      </c>
      <c r="C241" s="99" t="s">
        <v>689</v>
      </c>
      <c r="D241" s="100" t="s">
        <v>58</v>
      </c>
      <c r="E241" s="100" t="s">
        <v>81</v>
      </c>
      <c r="F241" s="100">
        <v>12</v>
      </c>
      <c r="G241" s="45"/>
      <c r="H241" s="100">
        <v>3</v>
      </c>
      <c r="I241" s="100" t="s">
        <v>99</v>
      </c>
      <c r="J241" s="100" t="s">
        <v>99</v>
      </c>
      <c r="K241" s="101">
        <v>92</v>
      </c>
      <c r="L241" s="55">
        <v>1975</v>
      </c>
      <c r="M241" s="120">
        <v>1975</v>
      </c>
      <c r="N241" s="102"/>
      <c r="O241" s="103"/>
      <c r="P241" s="103"/>
      <c r="Q241" s="50" t="s">
        <v>429</v>
      </c>
      <c r="R241" s="78" t="s">
        <v>690</v>
      </c>
      <c r="S241" s="104" t="s">
        <v>270</v>
      </c>
      <c r="T241" s="35" t="str">
        <f t="shared" si="25"/>
        <v>K</v>
      </c>
      <c r="U241" s="34"/>
      <c r="V241" s="34"/>
      <c r="W241" s="34"/>
      <c r="X241" s="34"/>
      <c r="Y241" s="34"/>
      <c r="Z241" s="34"/>
      <c r="AA241" s="34"/>
      <c r="AC241" s="36">
        <f t="shared" si="26"/>
        <v>0</v>
      </c>
      <c r="AD241" s="36">
        <f t="shared" si="27"/>
        <v>0</v>
      </c>
      <c r="AE241" s="36">
        <f t="shared" si="28"/>
        <v>0</v>
      </c>
      <c r="AF241" s="36">
        <f t="shared" si="29"/>
        <v>0</v>
      </c>
      <c r="AG241" s="37"/>
      <c r="AH241" s="37">
        <f>IF(A241=1,AF241,0)</f>
        <v>0</v>
      </c>
      <c r="AI241" s="37">
        <f>IF(A241=2,AF241,0)</f>
        <v>0</v>
      </c>
      <c r="AJ241" s="37">
        <f>IF(A241=3,AF241,0)</f>
        <v>0</v>
      </c>
    </row>
    <row r="242" spans="1:786" s="1" customFormat="1" ht="24" x14ac:dyDescent="0.3">
      <c r="A242" s="54">
        <v>4</v>
      </c>
      <c r="B242" s="98" t="s">
        <v>691</v>
      </c>
      <c r="C242" s="99" t="s">
        <v>692</v>
      </c>
      <c r="D242" s="100" t="s">
        <v>272</v>
      </c>
      <c r="E242" s="100" t="s">
        <v>202</v>
      </c>
      <c r="F242" s="100">
        <v>18</v>
      </c>
      <c r="G242" s="45"/>
      <c r="H242" s="100">
        <v>3</v>
      </c>
      <c r="I242" s="100" t="s">
        <v>99</v>
      </c>
      <c r="J242" s="100" t="s">
        <v>99</v>
      </c>
      <c r="K242" s="101">
        <v>161</v>
      </c>
      <c r="L242" s="55">
        <v>1975</v>
      </c>
      <c r="M242" s="120">
        <v>1975</v>
      </c>
      <c r="N242" s="102"/>
      <c r="O242" s="103"/>
      <c r="P242" s="103"/>
      <c r="Q242" s="50" t="s">
        <v>429</v>
      </c>
      <c r="R242" s="78" t="s">
        <v>693</v>
      </c>
      <c r="S242" s="34" t="s">
        <v>270</v>
      </c>
      <c r="T242" s="35" t="str">
        <f t="shared" si="25"/>
        <v>Trona</v>
      </c>
      <c r="U242" s="34"/>
      <c r="V242" s="34"/>
      <c r="W242" s="34"/>
      <c r="X242" s="34"/>
      <c r="Y242" s="34"/>
      <c r="Z242" s="34"/>
      <c r="AA242" s="34"/>
      <c r="AC242" s="36">
        <f t="shared" si="26"/>
        <v>0</v>
      </c>
      <c r="AD242" s="36">
        <f t="shared" si="27"/>
        <v>0</v>
      </c>
      <c r="AE242" s="36">
        <f t="shared" si="28"/>
        <v>0</v>
      </c>
      <c r="AF242" s="36">
        <f t="shared" si="29"/>
        <v>0</v>
      </c>
      <c r="AG242" s="37"/>
      <c r="AH242" s="37">
        <f>IF(A242=1,AF242,0)</f>
        <v>0</v>
      </c>
      <c r="AI242" s="37">
        <f>IF(A242=2,AF242,0)</f>
        <v>0</v>
      </c>
      <c r="AJ242" s="37">
        <f>IF(A242=3,AF242,0)</f>
        <v>0</v>
      </c>
    </row>
    <row r="243" spans="1:786" s="1" customFormat="1" ht="36" customHeight="1" x14ac:dyDescent="0.3">
      <c r="A243" s="56">
        <v>1</v>
      </c>
      <c r="B243" s="98" t="s">
        <v>694</v>
      </c>
      <c r="C243" s="99" t="s">
        <v>695</v>
      </c>
      <c r="D243" s="100" t="s">
        <v>58</v>
      </c>
      <c r="E243" s="100" t="s">
        <v>81</v>
      </c>
      <c r="F243" s="100">
        <v>20</v>
      </c>
      <c r="G243" s="45">
        <v>13000000</v>
      </c>
      <c r="H243" s="100">
        <v>1</v>
      </c>
      <c r="I243" s="100" t="s">
        <v>47</v>
      </c>
      <c r="J243" s="100" t="s">
        <v>206</v>
      </c>
      <c r="K243" s="101">
        <v>7</v>
      </c>
      <c r="L243" s="55">
        <v>1974</v>
      </c>
      <c r="M243" s="63">
        <v>27344</v>
      </c>
      <c r="N243" s="102">
        <v>3000000</v>
      </c>
      <c r="O243" s="103">
        <v>45</v>
      </c>
      <c r="P243" s="103">
        <v>12</v>
      </c>
      <c r="Q243" s="50" t="s">
        <v>696</v>
      </c>
      <c r="R243" s="78" t="s">
        <v>697</v>
      </c>
      <c r="S243" s="34" t="s">
        <v>402</v>
      </c>
      <c r="T243" s="35" t="str">
        <f t="shared" si="25"/>
        <v>Pt</v>
      </c>
      <c r="U243" s="34"/>
      <c r="V243" s="34"/>
      <c r="W243" s="34"/>
      <c r="X243" s="34"/>
      <c r="Y243" s="34"/>
      <c r="Z243" s="34"/>
      <c r="AA243" s="34"/>
      <c r="AC243" s="36">
        <f t="shared" si="26"/>
        <v>1.5817337172376813</v>
      </c>
      <c r="AD243" s="36">
        <f t="shared" si="27"/>
        <v>1.1538461538461537</v>
      </c>
      <c r="AE243" s="36">
        <f t="shared" si="28"/>
        <v>0.8571428571428571</v>
      </c>
      <c r="AF243" s="36">
        <f t="shared" si="29"/>
        <v>3.592722728226692</v>
      </c>
      <c r="AG243" s="37"/>
      <c r="AH243" s="37">
        <f>IF(A243=1,AF243,0)</f>
        <v>3.592722728226692</v>
      </c>
      <c r="AI243" s="37">
        <f>IF(A243=2,AF243,0)</f>
        <v>0</v>
      </c>
      <c r="AJ243" s="37">
        <f>IF(A243=3,AF243,0)</f>
        <v>0</v>
      </c>
    </row>
    <row r="244" spans="1:786" s="1" customFormat="1" ht="15.6" x14ac:dyDescent="0.3">
      <c r="A244" s="38">
        <v>3</v>
      </c>
      <c r="B244" s="98" t="s">
        <v>698</v>
      </c>
      <c r="C244" s="99" t="s">
        <v>46</v>
      </c>
      <c r="D244" s="100"/>
      <c r="E244" s="100"/>
      <c r="F244" s="100">
        <v>12</v>
      </c>
      <c r="G244" s="45"/>
      <c r="H244" s="100">
        <v>1</v>
      </c>
      <c r="I244" s="100" t="s">
        <v>73</v>
      </c>
      <c r="J244" s="100" t="s">
        <v>99</v>
      </c>
      <c r="K244" s="101">
        <v>50</v>
      </c>
      <c r="L244" s="55">
        <v>1974</v>
      </c>
      <c r="M244" s="58">
        <v>27334</v>
      </c>
      <c r="N244" s="102"/>
      <c r="O244" s="103"/>
      <c r="P244" s="103"/>
      <c r="Q244" s="50" t="s">
        <v>429</v>
      </c>
      <c r="R244" s="78"/>
      <c r="S244" s="34"/>
      <c r="T244" s="35" t="str">
        <f t="shared" si="25"/>
        <v>Au</v>
      </c>
      <c r="U244" s="34"/>
      <c r="V244" s="34"/>
      <c r="W244" s="34"/>
      <c r="X244" s="34"/>
      <c r="Y244" s="34"/>
      <c r="Z244" s="34"/>
      <c r="AA244" s="34"/>
      <c r="AC244" s="36">
        <f t="shared" si="26"/>
        <v>0</v>
      </c>
      <c r="AD244" s="36">
        <f t="shared" si="27"/>
        <v>0</v>
      </c>
      <c r="AE244" s="36">
        <f t="shared" si="28"/>
        <v>0</v>
      </c>
      <c r="AF244" s="36">
        <f t="shared" si="29"/>
        <v>0</v>
      </c>
      <c r="AG244" s="37"/>
      <c r="AH244" s="37">
        <f>IF(A244=1,AF244,0)</f>
        <v>0</v>
      </c>
      <c r="AI244" s="37">
        <f>IF(A244=2,AF244,0)</f>
        <v>0</v>
      </c>
      <c r="AJ244" s="37">
        <f>IF(A244=3,AF244,0)</f>
        <v>0</v>
      </c>
    </row>
    <row r="245" spans="1:786" s="1" customFormat="1" ht="24" x14ac:dyDescent="0.3">
      <c r="A245" s="38">
        <v>3</v>
      </c>
      <c r="B245" s="98" t="s">
        <v>699</v>
      </c>
      <c r="C245" s="99" t="s">
        <v>700</v>
      </c>
      <c r="D245" s="100" t="s">
        <v>58</v>
      </c>
      <c r="E245" s="100" t="s">
        <v>249</v>
      </c>
      <c r="F245" s="100">
        <v>18</v>
      </c>
      <c r="G245" s="45">
        <v>300000</v>
      </c>
      <c r="H245" s="100">
        <v>1</v>
      </c>
      <c r="I245" s="100" t="s">
        <v>47</v>
      </c>
      <c r="J245" s="100" t="s">
        <v>82</v>
      </c>
      <c r="K245" s="101">
        <v>37</v>
      </c>
      <c r="L245" s="55">
        <v>1974</v>
      </c>
      <c r="M245" s="58">
        <v>27181</v>
      </c>
      <c r="N245" s="102">
        <v>38000</v>
      </c>
      <c r="O245" s="103">
        <v>0.03</v>
      </c>
      <c r="P245" s="103"/>
      <c r="Q245" s="50" t="s">
        <v>429</v>
      </c>
      <c r="R245" s="78" t="s">
        <v>701</v>
      </c>
      <c r="S245" s="34"/>
      <c r="T245" s="35" t="str">
        <f t="shared" si="25"/>
        <v>Mica</v>
      </c>
      <c r="U245" s="34"/>
      <c r="V245" s="34"/>
      <c r="W245" s="34"/>
      <c r="X245" s="34"/>
      <c r="Y245" s="34"/>
      <c r="Z245" s="34"/>
      <c r="AA245" s="34"/>
      <c r="AC245" s="36">
        <f t="shared" si="26"/>
        <v>2.0035293751677296E-2</v>
      </c>
      <c r="AD245" s="36">
        <f t="shared" si="27"/>
        <v>7.6923076923076923E-4</v>
      </c>
      <c r="AE245" s="36">
        <f t="shared" si="28"/>
        <v>0</v>
      </c>
      <c r="AF245" s="36">
        <f t="shared" si="29"/>
        <v>2.0804524520908065E-2</v>
      </c>
      <c r="AG245" s="37"/>
      <c r="AH245" s="37">
        <f>IF(A245=1,AF245,0)</f>
        <v>0</v>
      </c>
      <c r="AI245" s="37">
        <f>IF(A245=2,AF245,0)</f>
        <v>0</v>
      </c>
      <c r="AJ245" s="37">
        <f>IF(A245=3,AF245,0)</f>
        <v>2.0804524520908065E-2</v>
      </c>
    </row>
    <row r="246" spans="1:786" s="1" customFormat="1" ht="24" x14ac:dyDescent="0.3">
      <c r="A246" s="38">
        <v>3</v>
      </c>
      <c r="B246" s="98" t="s">
        <v>509</v>
      </c>
      <c r="C246" s="99" t="s">
        <v>702</v>
      </c>
      <c r="D246" s="100" t="s">
        <v>201</v>
      </c>
      <c r="E246" s="100" t="s">
        <v>202</v>
      </c>
      <c r="F246" s="100">
        <v>9</v>
      </c>
      <c r="G246" s="45">
        <v>37000</v>
      </c>
      <c r="H246" s="100">
        <v>1</v>
      </c>
      <c r="I246" s="100" t="s">
        <v>47</v>
      </c>
      <c r="J246" s="100" t="s">
        <v>53</v>
      </c>
      <c r="K246" s="101">
        <v>109</v>
      </c>
      <c r="L246" s="55">
        <v>1974</v>
      </c>
      <c r="M246" s="63">
        <v>27045</v>
      </c>
      <c r="N246" s="102">
        <f>6000+7600</f>
        <v>13600</v>
      </c>
      <c r="O246" s="103"/>
      <c r="P246" s="103"/>
      <c r="Q246" s="50" t="s">
        <v>429</v>
      </c>
      <c r="R246" s="78" t="s">
        <v>703</v>
      </c>
      <c r="S246" s="34"/>
      <c r="T246" s="35" t="str">
        <f t="shared" si="25"/>
        <v>Ag</v>
      </c>
      <c r="U246" s="34"/>
      <c r="V246" s="34"/>
      <c r="W246" s="34"/>
      <c r="X246" s="34"/>
      <c r="Y246" s="34"/>
      <c r="Z246" s="34"/>
      <c r="AA246" s="34"/>
      <c r="AC246" s="36">
        <f t="shared" si="26"/>
        <v>7.170526184810822E-3</v>
      </c>
      <c r="AD246" s="36">
        <f t="shared" si="27"/>
        <v>0</v>
      </c>
      <c r="AE246" s="36">
        <f t="shared" si="28"/>
        <v>0</v>
      </c>
      <c r="AF246" s="36">
        <f t="shared" si="29"/>
        <v>7.170526184810822E-3</v>
      </c>
      <c r="AG246" s="37"/>
      <c r="AH246" s="37">
        <f>IF(A246=1,AF246,0)</f>
        <v>0</v>
      </c>
      <c r="AI246" s="37">
        <f>IF(A246=2,AF246,0)</f>
        <v>0</v>
      </c>
      <c r="AJ246" s="37">
        <f>IF(A246=3,AF246,0)</f>
        <v>7.170526184810822E-3</v>
      </c>
    </row>
    <row r="247" spans="1:786" s="1" customFormat="1" ht="60" x14ac:dyDescent="0.3">
      <c r="A247" s="38">
        <v>3</v>
      </c>
      <c r="B247" s="98" t="s">
        <v>704</v>
      </c>
      <c r="C247" s="99" t="s">
        <v>510</v>
      </c>
      <c r="D247" s="100" t="s">
        <v>58</v>
      </c>
      <c r="E247" s="100" t="s">
        <v>107</v>
      </c>
      <c r="F247" s="100">
        <v>9</v>
      </c>
      <c r="G247" s="45"/>
      <c r="H247" s="100">
        <v>1</v>
      </c>
      <c r="I247" s="100" t="s">
        <v>47</v>
      </c>
      <c r="J247" s="100" t="s">
        <v>53</v>
      </c>
      <c r="K247" s="101">
        <v>49</v>
      </c>
      <c r="L247" s="55">
        <v>1974</v>
      </c>
      <c r="M247" s="63">
        <v>27044</v>
      </c>
      <c r="N247" s="102">
        <v>3800</v>
      </c>
      <c r="O247" s="103">
        <v>0.61</v>
      </c>
      <c r="P247" s="103"/>
      <c r="Q247" s="50" t="s">
        <v>415</v>
      </c>
      <c r="R247" s="78" t="s">
        <v>705</v>
      </c>
      <c r="S247" s="34"/>
      <c r="T247" s="35" t="str">
        <f t="shared" si="25"/>
        <v>Ag Pb</v>
      </c>
      <c r="U247" s="34"/>
      <c r="V247" s="34"/>
      <c r="W247" s="34"/>
      <c r="X247" s="34"/>
      <c r="Y247" s="34"/>
      <c r="Z247" s="34"/>
      <c r="AA247" s="34"/>
      <c r="AC247" s="36">
        <f t="shared" si="26"/>
        <v>2.0035293751677298E-3</v>
      </c>
      <c r="AD247" s="36">
        <f t="shared" si="27"/>
        <v>1.5641025641025642E-2</v>
      </c>
      <c r="AE247" s="36">
        <f t="shared" si="28"/>
        <v>0</v>
      </c>
      <c r="AF247" s="36">
        <f t="shared" si="29"/>
        <v>1.7644555016193372E-2</v>
      </c>
      <c r="AG247" s="37"/>
      <c r="AH247" s="37">
        <f>IF(A247=1,AF247,0)</f>
        <v>0</v>
      </c>
      <c r="AI247" s="37">
        <f>IF(A247=2,AF247,0)</f>
        <v>0</v>
      </c>
      <c r="AJ247" s="37">
        <f>IF(A247=3,AF247,0)</f>
        <v>1.7644555016193372E-2</v>
      </c>
    </row>
    <row r="248" spans="1:786" s="1" customFormat="1" ht="15.6" x14ac:dyDescent="0.3">
      <c r="A248" s="38">
        <v>3</v>
      </c>
      <c r="B248" s="98" t="s">
        <v>706</v>
      </c>
      <c r="C248" s="99" t="s">
        <v>510</v>
      </c>
      <c r="D248" s="100" t="s">
        <v>58</v>
      </c>
      <c r="E248" s="100" t="s">
        <v>427</v>
      </c>
      <c r="F248" s="100">
        <v>9</v>
      </c>
      <c r="G248" s="45"/>
      <c r="H248" s="100">
        <v>1</v>
      </c>
      <c r="I248" s="100" t="s">
        <v>47</v>
      </c>
      <c r="J248" s="100" t="s">
        <v>206</v>
      </c>
      <c r="K248" s="101">
        <v>10</v>
      </c>
      <c r="L248" s="55">
        <v>1974</v>
      </c>
      <c r="M248" s="120">
        <v>1974</v>
      </c>
      <c r="N248" s="102"/>
      <c r="O248" s="103"/>
      <c r="P248" s="103"/>
      <c r="Q248" s="50" t="s">
        <v>429</v>
      </c>
      <c r="R248" s="78" t="s">
        <v>707</v>
      </c>
      <c r="S248" s="104" t="s">
        <v>270</v>
      </c>
      <c r="T248" s="35" t="str">
        <f t="shared" si="25"/>
        <v>Ag Pb</v>
      </c>
      <c r="U248" s="34"/>
      <c r="V248" s="34"/>
      <c r="W248" s="34"/>
      <c r="X248" s="34"/>
      <c r="Y248" s="34"/>
      <c r="Z248" s="34"/>
      <c r="AA248" s="34"/>
      <c r="AC248" s="36">
        <f t="shared" si="26"/>
        <v>0</v>
      </c>
      <c r="AD248" s="36">
        <f t="shared" si="27"/>
        <v>0</v>
      </c>
      <c r="AE248" s="36">
        <f t="shared" si="28"/>
        <v>0</v>
      </c>
      <c r="AF248" s="36">
        <f t="shared" si="29"/>
        <v>0</v>
      </c>
      <c r="AG248" s="37"/>
      <c r="AH248" s="37">
        <f>IF(A248=1,AF248,0)</f>
        <v>0</v>
      </c>
      <c r="AI248" s="37">
        <f>IF(A248=2,AF248,0)</f>
        <v>0</v>
      </c>
      <c r="AJ248" s="37">
        <f>IF(A248=3,AF248,0)</f>
        <v>0</v>
      </c>
    </row>
    <row r="249" spans="1:786" s="1" customFormat="1" ht="24" x14ac:dyDescent="0.3">
      <c r="A249" s="38">
        <v>3</v>
      </c>
      <c r="B249" s="98" t="s">
        <v>708</v>
      </c>
      <c r="C249" s="99" t="s">
        <v>628</v>
      </c>
      <c r="D249" s="100" t="s">
        <v>58</v>
      </c>
      <c r="E249" s="100" t="s">
        <v>81</v>
      </c>
      <c r="F249" s="100">
        <v>61</v>
      </c>
      <c r="G249" s="45"/>
      <c r="H249" s="100">
        <v>2</v>
      </c>
      <c r="I249" s="100" t="s">
        <v>47</v>
      </c>
      <c r="J249" s="100" t="s">
        <v>82</v>
      </c>
      <c r="K249" s="101">
        <v>47</v>
      </c>
      <c r="L249" s="55">
        <v>1974</v>
      </c>
      <c r="M249" s="120">
        <v>1974</v>
      </c>
      <c r="N249" s="102"/>
      <c r="O249" s="103"/>
      <c r="P249" s="103"/>
      <c r="Q249" s="50" t="s">
        <v>429</v>
      </c>
      <c r="R249" s="78" t="s">
        <v>709</v>
      </c>
      <c r="S249" s="34"/>
      <c r="T249" s="35" t="str">
        <f t="shared" si="25"/>
        <v>Oil Sands</v>
      </c>
      <c r="U249" s="34"/>
      <c r="V249" s="34"/>
      <c r="W249" s="34"/>
      <c r="X249" s="34"/>
      <c r="Y249" s="34"/>
      <c r="Z249" s="34"/>
      <c r="AA249" s="34"/>
      <c r="AC249" s="36">
        <f t="shared" si="26"/>
        <v>0</v>
      </c>
      <c r="AD249" s="36">
        <f t="shared" si="27"/>
        <v>0</v>
      </c>
      <c r="AE249" s="36">
        <f t="shared" si="28"/>
        <v>0</v>
      </c>
      <c r="AF249" s="36">
        <f t="shared" si="29"/>
        <v>0</v>
      </c>
      <c r="AG249" s="37"/>
      <c r="AH249" s="37">
        <f>IF(A249=1,AF249,0)</f>
        <v>0</v>
      </c>
      <c r="AI249" s="37">
        <f>IF(A249=2,AF249,0)</f>
        <v>0</v>
      </c>
      <c r="AJ249" s="37">
        <f>IF(A249=3,AF249,0)</f>
        <v>0</v>
      </c>
    </row>
    <row r="250" spans="1:786" s="1" customFormat="1" ht="24" x14ac:dyDescent="0.3">
      <c r="A250" s="38">
        <v>3</v>
      </c>
      <c r="B250" s="98" t="s">
        <v>710</v>
      </c>
      <c r="C250" s="99" t="s">
        <v>599</v>
      </c>
      <c r="D250" s="100" t="s">
        <v>58</v>
      </c>
      <c r="E250" s="100" t="s">
        <v>81</v>
      </c>
      <c r="F250" s="100">
        <v>20</v>
      </c>
      <c r="G250" s="45"/>
      <c r="H250" s="100">
        <v>2</v>
      </c>
      <c r="I250" s="100" t="s">
        <v>47</v>
      </c>
      <c r="J250" s="100" t="s">
        <v>108</v>
      </c>
      <c r="K250" s="101">
        <v>153</v>
      </c>
      <c r="L250" s="55">
        <v>1974</v>
      </c>
      <c r="M250" s="120">
        <v>1974</v>
      </c>
      <c r="N250" s="102"/>
      <c r="O250" s="103"/>
      <c r="P250" s="103"/>
      <c r="Q250" s="50" t="s">
        <v>429</v>
      </c>
      <c r="R250" s="78" t="s">
        <v>711</v>
      </c>
      <c r="S250" s="34"/>
      <c r="T250" s="35" t="str">
        <f t="shared" si="25"/>
        <v>Gypsum</v>
      </c>
      <c r="U250" s="34"/>
      <c r="V250" s="34"/>
      <c r="W250" s="34"/>
      <c r="X250" s="34"/>
      <c r="Y250" s="34"/>
      <c r="Z250" s="34"/>
      <c r="AA250" s="34"/>
      <c r="AC250" s="36">
        <f t="shared" si="26"/>
        <v>0</v>
      </c>
      <c r="AD250" s="36">
        <f t="shared" si="27"/>
        <v>0</v>
      </c>
      <c r="AE250" s="36">
        <f t="shared" si="28"/>
        <v>0</v>
      </c>
      <c r="AF250" s="36">
        <f t="shared" si="29"/>
        <v>0</v>
      </c>
      <c r="AG250" s="37"/>
      <c r="AH250" s="37">
        <f>IF(A250=1,AF250,0)</f>
        <v>0</v>
      </c>
      <c r="AI250" s="37">
        <f>IF(A250=2,AF250,0)</f>
        <v>0</v>
      </c>
      <c r="AJ250" s="37">
        <f>IF(A250=3,AF250,0)</f>
        <v>0</v>
      </c>
    </row>
    <row r="251" spans="1:786" s="1" customFormat="1" ht="24" x14ac:dyDescent="0.3">
      <c r="A251" s="38">
        <v>3</v>
      </c>
      <c r="B251" s="98" t="s">
        <v>712</v>
      </c>
      <c r="C251" s="99" t="s">
        <v>65</v>
      </c>
      <c r="D251" s="100" t="s">
        <v>58</v>
      </c>
      <c r="E251" s="100" t="s">
        <v>81</v>
      </c>
      <c r="F251" s="100">
        <v>46</v>
      </c>
      <c r="G251" s="45"/>
      <c r="H251" s="100">
        <v>1</v>
      </c>
      <c r="I251" s="100" t="s">
        <v>47</v>
      </c>
      <c r="J251" s="100" t="s">
        <v>53</v>
      </c>
      <c r="K251" s="101">
        <v>159</v>
      </c>
      <c r="L251" s="55">
        <v>1974</v>
      </c>
      <c r="M251" s="120">
        <v>1974</v>
      </c>
      <c r="N251" s="102"/>
      <c r="O251" s="103"/>
      <c r="P251" s="103"/>
      <c r="Q251" s="50" t="s">
        <v>429</v>
      </c>
      <c r="R251" s="78" t="s">
        <v>713</v>
      </c>
      <c r="S251" s="34"/>
      <c r="T251" s="35" t="str">
        <f t="shared" si="25"/>
        <v>Cu</v>
      </c>
      <c r="U251" s="34"/>
      <c r="V251" s="34"/>
      <c r="W251" s="34"/>
      <c r="X251" s="34"/>
      <c r="Y251" s="34"/>
      <c r="Z251" s="34"/>
      <c r="AA251" s="34"/>
      <c r="AC251" s="36">
        <f t="shared" si="26"/>
        <v>0</v>
      </c>
      <c r="AD251" s="36">
        <f t="shared" si="27"/>
        <v>0</v>
      </c>
      <c r="AE251" s="36">
        <f t="shared" si="28"/>
        <v>0</v>
      </c>
      <c r="AF251" s="36">
        <f t="shared" si="29"/>
        <v>0</v>
      </c>
      <c r="AG251" s="37"/>
      <c r="AH251" s="37">
        <f>IF(A251=1,AF251,0)</f>
        <v>0</v>
      </c>
      <c r="AI251" s="37">
        <f>IF(A251=2,AF251,0)</f>
        <v>0</v>
      </c>
      <c r="AJ251" s="37">
        <f>IF(A251=3,AF251,0)</f>
        <v>0</v>
      </c>
    </row>
    <row r="252" spans="1:786" s="1" customFormat="1" ht="24" x14ac:dyDescent="0.3">
      <c r="A252" s="38">
        <v>3</v>
      </c>
      <c r="B252" s="98" t="s">
        <v>714</v>
      </c>
      <c r="C252" s="99" t="s">
        <v>65</v>
      </c>
      <c r="D252" s="100" t="s">
        <v>58</v>
      </c>
      <c r="E252" s="100" t="s">
        <v>81</v>
      </c>
      <c r="F252" s="100">
        <v>52</v>
      </c>
      <c r="G252" s="45"/>
      <c r="H252" s="100">
        <v>2</v>
      </c>
      <c r="I252" s="100" t="s">
        <v>47</v>
      </c>
      <c r="J252" s="100" t="s">
        <v>82</v>
      </c>
      <c r="K252" s="101">
        <v>101</v>
      </c>
      <c r="L252" s="55">
        <v>1973</v>
      </c>
      <c r="M252" s="63">
        <v>26700</v>
      </c>
      <c r="N252" s="102"/>
      <c r="O252" s="103"/>
      <c r="P252" s="103"/>
      <c r="Q252" s="50" t="s">
        <v>429</v>
      </c>
      <c r="R252" s="78" t="s">
        <v>715</v>
      </c>
      <c r="S252" s="34" t="s">
        <v>172</v>
      </c>
      <c r="T252" s="35" t="str">
        <f t="shared" si="25"/>
        <v>Cu</v>
      </c>
      <c r="U252" s="34">
        <v>3200</v>
      </c>
      <c r="V252" s="34">
        <v>0.49</v>
      </c>
      <c r="W252" s="34"/>
      <c r="X252" s="34">
        <v>0.66999999999999993</v>
      </c>
      <c r="Y252" s="34">
        <v>1911</v>
      </c>
      <c r="Z252" s="34">
        <v>32</v>
      </c>
      <c r="AA252" s="34" t="s">
        <v>173</v>
      </c>
      <c r="AC252" s="36">
        <f t="shared" si="26"/>
        <v>0</v>
      </c>
      <c r="AD252" s="36">
        <f t="shared" si="27"/>
        <v>0</v>
      </c>
      <c r="AE252" s="36">
        <f t="shared" si="28"/>
        <v>0</v>
      </c>
      <c r="AF252" s="36">
        <f t="shared" si="29"/>
        <v>0</v>
      </c>
      <c r="AG252" s="37"/>
      <c r="AH252" s="37">
        <f>IF(A252=1,AF252,0)</f>
        <v>0</v>
      </c>
      <c r="AI252" s="37">
        <f>IF(A252=2,AF252,0)</f>
        <v>0</v>
      </c>
      <c r="AJ252" s="37">
        <f>IF(A252=3,AF252,0)</f>
        <v>0</v>
      </c>
    </row>
    <row r="253" spans="1:786" s="1" customFormat="1" ht="60" x14ac:dyDescent="0.3">
      <c r="A253" s="409">
        <v>2</v>
      </c>
      <c r="B253" s="98" t="s">
        <v>716</v>
      </c>
      <c r="C253" s="99" t="s">
        <v>65</v>
      </c>
      <c r="D253" s="100" t="s">
        <v>58</v>
      </c>
      <c r="E253" s="100" t="s">
        <v>202</v>
      </c>
      <c r="F253" s="100">
        <v>43</v>
      </c>
      <c r="G253" s="45">
        <v>500000</v>
      </c>
      <c r="H253" s="100">
        <v>1</v>
      </c>
      <c r="I253" s="100" t="s">
        <v>47</v>
      </c>
      <c r="J253" s="100" t="s">
        <v>82</v>
      </c>
      <c r="K253" s="101">
        <v>169</v>
      </c>
      <c r="L253" s="55">
        <v>1973</v>
      </c>
      <c r="M253" s="120">
        <v>1973</v>
      </c>
      <c r="N253" s="102">
        <v>170000</v>
      </c>
      <c r="O253" s="103">
        <v>25</v>
      </c>
      <c r="P253" s="103"/>
      <c r="Q253" s="50" t="s">
        <v>369</v>
      </c>
      <c r="R253" s="78" t="s">
        <v>717</v>
      </c>
      <c r="S253" s="104"/>
      <c r="T253" s="35" t="str">
        <f t="shared" si="25"/>
        <v>Cu</v>
      </c>
      <c r="U253" s="104"/>
      <c r="V253" s="104"/>
      <c r="W253" s="104"/>
      <c r="X253" s="104"/>
      <c r="Y253" s="104"/>
      <c r="Z253" s="104"/>
      <c r="AA253" s="104"/>
      <c r="AB253" s="105"/>
      <c r="AC253" s="36">
        <f t="shared" si="26"/>
        <v>8.9631577310135269E-2</v>
      </c>
      <c r="AD253" s="36">
        <f t="shared" si="27"/>
        <v>0.64102564102564108</v>
      </c>
      <c r="AE253" s="36">
        <f t="shared" si="28"/>
        <v>0</v>
      </c>
      <c r="AF253" s="36">
        <f t="shared" si="29"/>
        <v>0.73065721833577635</v>
      </c>
      <c r="AG253" s="37"/>
      <c r="AH253" s="37">
        <f>IF(A253=1,AF253,0)</f>
        <v>0</v>
      </c>
      <c r="AI253" s="37">
        <f>IF(A253=2,AF253,0)</f>
        <v>0.73065721833577635</v>
      </c>
      <c r="AJ253" s="37">
        <f>IF(A253=3,AF253,0)</f>
        <v>0</v>
      </c>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c r="BY253" s="106"/>
      <c r="BZ253" s="106"/>
      <c r="CA253" s="106"/>
      <c r="CB253" s="106"/>
      <c r="CC253" s="106"/>
      <c r="CD253" s="106"/>
      <c r="CE253" s="106"/>
      <c r="CF253" s="106"/>
      <c r="CG253" s="106"/>
      <c r="CH253" s="106"/>
      <c r="CI253" s="106"/>
      <c r="CJ253" s="106"/>
      <c r="CK253" s="106"/>
      <c r="CL253" s="106"/>
      <c r="CM253" s="106"/>
      <c r="CN253" s="106"/>
      <c r="CO253" s="106"/>
      <c r="CP253" s="106"/>
      <c r="CQ253" s="106"/>
      <c r="CR253" s="106"/>
      <c r="CS253" s="106"/>
      <c r="CT253" s="106"/>
      <c r="CU253" s="106"/>
      <c r="CV253" s="106"/>
      <c r="CW253" s="106"/>
      <c r="CX253" s="106"/>
      <c r="CY253" s="106"/>
      <c r="CZ253" s="106"/>
      <c r="DA253" s="106"/>
      <c r="DB253" s="106"/>
      <c r="DC253" s="106"/>
      <c r="DD253" s="106"/>
      <c r="DE253" s="106"/>
      <c r="DF253" s="106"/>
      <c r="DG253" s="106"/>
      <c r="DH253" s="106"/>
      <c r="DI253" s="106"/>
      <c r="DJ253" s="106"/>
      <c r="DK253" s="106"/>
      <c r="DL253" s="106"/>
      <c r="DM253" s="106"/>
      <c r="DN253" s="106"/>
      <c r="DO253" s="106"/>
      <c r="DP253" s="106"/>
      <c r="DQ253" s="106"/>
      <c r="DR253" s="106"/>
      <c r="DS253" s="106"/>
      <c r="DT253" s="106"/>
      <c r="DU253" s="106"/>
      <c r="DV253" s="106"/>
      <c r="DW253" s="106"/>
      <c r="DX253" s="106"/>
      <c r="DY253" s="106"/>
      <c r="DZ253" s="106"/>
      <c r="EA253" s="106"/>
      <c r="EB253" s="106"/>
      <c r="EC253" s="106"/>
      <c r="ED253" s="106"/>
      <c r="EE253" s="106"/>
      <c r="EF253" s="106"/>
      <c r="EG253" s="106"/>
      <c r="EH253" s="106"/>
      <c r="EI253" s="106"/>
      <c r="EJ253" s="106"/>
      <c r="EK253" s="106"/>
      <c r="EL253" s="106"/>
      <c r="EM253" s="106"/>
      <c r="EN253" s="106"/>
      <c r="EO253" s="106"/>
      <c r="EP253" s="106"/>
      <c r="EQ253" s="106"/>
      <c r="ER253" s="106"/>
      <c r="ES253" s="106"/>
      <c r="ET253" s="106"/>
      <c r="EU253" s="106"/>
      <c r="EV253" s="106"/>
      <c r="EW253" s="106"/>
      <c r="EX253" s="106"/>
      <c r="EY253" s="106"/>
      <c r="EZ253" s="106"/>
      <c r="FA253" s="106"/>
      <c r="FB253" s="106"/>
      <c r="FC253" s="106"/>
      <c r="FD253" s="106"/>
      <c r="FE253" s="106"/>
      <c r="FF253" s="106"/>
      <c r="FG253" s="106"/>
      <c r="FH253" s="106"/>
      <c r="FI253" s="106"/>
      <c r="FJ253" s="106"/>
      <c r="FK253" s="106"/>
      <c r="FL253" s="106"/>
      <c r="FM253" s="106"/>
      <c r="FN253" s="106"/>
      <c r="FO253" s="106"/>
      <c r="FP253" s="106"/>
      <c r="FQ253" s="106"/>
      <c r="FR253" s="106"/>
      <c r="FS253" s="106"/>
      <c r="FT253" s="106"/>
      <c r="FU253" s="106"/>
      <c r="FV253" s="106"/>
      <c r="FW253" s="106"/>
      <c r="FX253" s="106"/>
      <c r="FY253" s="106"/>
      <c r="FZ253" s="106"/>
      <c r="GA253" s="106"/>
      <c r="GB253" s="106"/>
      <c r="GC253" s="106"/>
      <c r="GD253" s="106"/>
      <c r="GE253" s="106"/>
      <c r="GF253" s="106"/>
      <c r="GG253" s="106"/>
      <c r="GH253" s="106"/>
      <c r="GI253" s="106"/>
      <c r="GJ253" s="106"/>
      <c r="GK253" s="106"/>
      <c r="GL253" s="106"/>
      <c r="GM253" s="106"/>
      <c r="GN253" s="106"/>
      <c r="GO253" s="106"/>
      <c r="GP253" s="106"/>
      <c r="GQ253" s="106"/>
      <c r="GR253" s="106"/>
      <c r="GS253" s="106"/>
      <c r="GT253" s="106"/>
      <c r="GU253" s="106"/>
      <c r="GV253" s="106"/>
      <c r="GW253" s="106"/>
      <c r="GX253" s="106"/>
      <c r="GY253" s="106"/>
      <c r="GZ253" s="106"/>
      <c r="HA253" s="106"/>
      <c r="HB253" s="106"/>
      <c r="HC253" s="106"/>
      <c r="HD253" s="106"/>
      <c r="HE253" s="106"/>
      <c r="HF253" s="106"/>
      <c r="HG253" s="106"/>
      <c r="HH253" s="106"/>
      <c r="HI253" s="106"/>
      <c r="HJ253" s="106"/>
      <c r="HK253" s="106"/>
      <c r="HL253" s="106"/>
      <c r="HM253" s="106"/>
      <c r="HN253" s="106"/>
      <c r="HO253" s="106"/>
      <c r="HP253" s="106"/>
      <c r="HQ253" s="106"/>
      <c r="HR253" s="106"/>
      <c r="HS253" s="106"/>
      <c r="HT253" s="106"/>
      <c r="HU253" s="106"/>
      <c r="HV253" s="106"/>
      <c r="HW253" s="106"/>
      <c r="HX253" s="106"/>
      <c r="HY253" s="106"/>
      <c r="HZ253" s="106"/>
      <c r="IA253" s="106"/>
      <c r="IB253" s="106"/>
      <c r="IC253" s="106"/>
      <c r="ID253" s="106"/>
      <c r="IE253" s="106"/>
      <c r="IF253" s="106"/>
      <c r="IG253" s="106"/>
      <c r="IH253" s="106"/>
      <c r="II253" s="106"/>
      <c r="IJ253" s="106"/>
      <c r="IK253" s="106"/>
      <c r="IL253" s="106"/>
      <c r="IM253" s="106"/>
      <c r="IN253" s="106"/>
      <c r="IO253" s="106"/>
      <c r="IP253" s="106"/>
      <c r="IQ253" s="106"/>
      <c r="IR253" s="106"/>
      <c r="IS253" s="106"/>
      <c r="IT253" s="106"/>
      <c r="IU253" s="106"/>
      <c r="IV253" s="106"/>
      <c r="IW253" s="106"/>
      <c r="IX253" s="106"/>
      <c r="IY253" s="106"/>
      <c r="IZ253" s="106"/>
      <c r="JA253" s="106"/>
      <c r="JB253" s="106"/>
      <c r="JC253" s="106"/>
      <c r="JD253" s="106"/>
      <c r="JE253" s="106"/>
      <c r="JF253" s="106"/>
      <c r="JG253" s="106"/>
      <c r="JH253" s="106"/>
      <c r="JI253" s="106"/>
      <c r="JJ253" s="106"/>
      <c r="JK253" s="106"/>
      <c r="JL253" s="106"/>
      <c r="JM253" s="106"/>
      <c r="JN253" s="106"/>
      <c r="JO253" s="106"/>
      <c r="JP253" s="106"/>
      <c r="JQ253" s="106"/>
      <c r="JR253" s="106"/>
      <c r="JS253" s="106"/>
      <c r="JT253" s="106"/>
      <c r="JU253" s="106"/>
      <c r="JV253" s="106"/>
      <c r="JW253" s="106"/>
      <c r="JX253" s="106"/>
      <c r="JY253" s="106"/>
      <c r="JZ253" s="106"/>
      <c r="KA253" s="106"/>
      <c r="KB253" s="106"/>
      <c r="KC253" s="106"/>
      <c r="KD253" s="106"/>
      <c r="KE253" s="106"/>
      <c r="KF253" s="106"/>
      <c r="KG253" s="106"/>
      <c r="KH253" s="106"/>
      <c r="KI253" s="106"/>
      <c r="KJ253" s="106"/>
      <c r="KK253" s="106"/>
      <c r="KL253" s="106"/>
      <c r="KM253" s="106"/>
      <c r="KN253" s="106"/>
      <c r="KO253" s="106"/>
      <c r="KP253" s="106"/>
      <c r="KQ253" s="106"/>
      <c r="KR253" s="106"/>
      <c r="KS253" s="106"/>
      <c r="KT253" s="106"/>
      <c r="KU253" s="106"/>
      <c r="KV253" s="106"/>
      <c r="KW253" s="106"/>
      <c r="KX253" s="106"/>
      <c r="KY253" s="106"/>
      <c r="KZ253" s="106"/>
      <c r="LA253" s="106"/>
      <c r="LB253" s="106"/>
      <c r="LC253" s="106"/>
      <c r="LD253" s="106"/>
      <c r="LE253" s="106"/>
      <c r="LF253" s="106"/>
      <c r="LG253" s="106"/>
      <c r="LH253" s="106"/>
      <c r="LI253" s="106"/>
      <c r="LJ253" s="106"/>
      <c r="LK253" s="106"/>
      <c r="LL253" s="106"/>
      <c r="LM253" s="106"/>
      <c r="LN253" s="106"/>
      <c r="LO253" s="106"/>
      <c r="LP253" s="106"/>
      <c r="LQ253" s="106"/>
      <c r="LR253" s="106"/>
      <c r="LS253" s="106"/>
      <c r="LT253" s="106"/>
      <c r="LU253" s="106"/>
      <c r="LV253" s="106"/>
      <c r="LW253" s="106"/>
      <c r="LX253" s="106"/>
      <c r="LY253" s="106"/>
      <c r="LZ253" s="106"/>
      <c r="MA253" s="106"/>
      <c r="MB253" s="106"/>
      <c r="MC253" s="106"/>
      <c r="MD253" s="106"/>
      <c r="ME253" s="106"/>
      <c r="MF253" s="106"/>
      <c r="MG253" s="106"/>
      <c r="MH253" s="106"/>
      <c r="MI253" s="106"/>
      <c r="MJ253" s="106"/>
      <c r="MK253" s="106"/>
      <c r="ML253" s="106"/>
      <c r="MM253" s="106"/>
      <c r="MN253" s="106"/>
      <c r="MO253" s="106"/>
      <c r="MP253" s="106"/>
      <c r="MQ253" s="106"/>
      <c r="MR253" s="106"/>
      <c r="MS253" s="106"/>
      <c r="MT253" s="106"/>
      <c r="MU253" s="106"/>
      <c r="MV253" s="106"/>
      <c r="MW253" s="106"/>
      <c r="MX253" s="106"/>
      <c r="MY253" s="106"/>
      <c r="MZ253" s="106"/>
      <c r="NA253" s="106"/>
      <c r="NB253" s="106"/>
      <c r="NC253" s="106"/>
      <c r="ND253" s="106"/>
      <c r="NE253" s="106"/>
      <c r="NF253" s="106"/>
      <c r="NG253" s="106"/>
      <c r="NH253" s="106"/>
      <c r="NI253" s="106"/>
      <c r="NJ253" s="106"/>
      <c r="NK253" s="106"/>
      <c r="NL253" s="106"/>
      <c r="NM253" s="106"/>
      <c r="NN253" s="106"/>
      <c r="NO253" s="106"/>
      <c r="NP253" s="106"/>
      <c r="NQ253" s="106"/>
      <c r="NR253" s="106"/>
      <c r="NS253" s="106"/>
      <c r="NT253" s="106"/>
      <c r="NU253" s="106"/>
      <c r="NV253" s="106"/>
      <c r="NW253" s="106"/>
      <c r="NX253" s="106"/>
      <c r="NY253" s="106"/>
      <c r="NZ253" s="106"/>
      <c r="OA253" s="106"/>
      <c r="OB253" s="106"/>
      <c r="OC253" s="106"/>
      <c r="OD253" s="106"/>
      <c r="OE253" s="106"/>
      <c r="OF253" s="106"/>
      <c r="OG253" s="106"/>
      <c r="OH253" s="106"/>
      <c r="OI253" s="106"/>
      <c r="OJ253" s="106"/>
      <c r="OK253" s="106"/>
      <c r="OL253" s="106"/>
      <c r="OM253" s="106"/>
      <c r="ON253" s="106"/>
      <c r="OO253" s="106"/>
      <c r="OP253" s="106"/>
      <c r="OQ253" s="106"/>
      <c r="OR253" s="106"/>
      <c r="OS253" s="106"/>
      <c r="OT253" s="106"/>
      <c r="OU253" s="106"/>
      <c r="OV253" s="106"/>
      <c r="OW253" s="106"/>
      <c r="OX253" s="106"/>
      <c r="OY253" s="106"/>
      <c r="OZ253" s="106"/>
      <c r="PA253" s="106"/>
      <c r="PB253" s="106"/>
      <c r="PC253" s="106"/>
      <c r="PD253" s="106"/>
      <c r="PE253" s="106"/>
      <c r="PF253" s="106"/>
      <c r="PG253" s="106"/>
      <c r="PH253" s="106"/>
      <c r="PI253" s="106"/>
      <c r="PJ253" s="106"/>
      <c r="PK253" s="106"/>
      <c r="PL253" s="106"/>
      <c r="PM253" s="106"/>
      <c r="PN253" s="106"/>
      <c r="PO253" s="106"/>
      <c r="PP253" s="106"/>
      <c r="PQ253" s="106"/>
      <c r="PR253" s="106"/>
      <c r="PS253" s="106"/>
      <c r="PT253" s="106"/>
      <c r="PU253" s="106"/>
      <c r="PV253" s="106"/>
      <c r="PW253" s="106"/>
      <c r="PX253" s="106"/>
      <c r="PY253" s="106"/>
      <c r="PZ253" s="106"/>
      <c r="QA253" s="106"/>
      <c r="QB253" s="106"/>
      <c r="QC253" s="106"/>
      <c r="QD253" s="106"/>
      <c r="QE253" s="106"/>
      <c r="QF253" s="106"/>
      <c r="QG253" s="106"/>
      <c r="QH253" s="106"/>
      <c r="QI253" s="106"/>
      <c r="QJ253" s="106"/>
      <c r="QK253" s="106"/>
      <c r="QL253" s="106"/>
      <c r="QM253" s="106"/>
      <c r="QN253" s="106"/>
      <c r="QO253" s="106"/>
      <c r="QP253" s="106"/>
      <c r="QQ253" s="106"/>
      <c r="QR253" s="106"/>
      <c r="QS253" s="106"/>
      <c r="QT253" s="106"/>
      <c r="QU253" s="106"/>
      <c r="QV253" s="106"/>
      <c r="QW253" s="106"/>
      <c r="QX253" s="106"/>
      <c r="QY253" s="106"/>
      <c r="QZ253" s="106"/>
      <c r="RA253" s="106"/>
      <c r="RB253" s="106"/>
      <c r="RC253" s="106"/>
      <c r="RD253" s="106"/>
      <c r="RE253" s="106"/>
      <c r="RF253" s="106"/>
      <c r="RG253" s="106"/>
      <c r="RH253" s="106"/>
      <c r="RI253" s="106"/>
      <c r="RJ253" s="106"/>
      <c r="RK253" s="106"/>
      <c r="RL253" s="106"/>
      <c r="RM253" s="106"/>
      <c r="RN253" s="106"/>
      <c r="RO253" s="106"/>
      <c r="RP253" s="106"/>
      <c r="RQ253" s="106"/>
      <c r="RR253" s="106"/>
      <c r="RS253" s="106"/>
      <c r="RT253" s="106"/>
      <c r="RU253" s="106"/>
      <c r="RV253" s="106"/>
      <c r="RW253" s="106"/>
      <c r="RX253" s="106"/>
      <c r="RY253" s="106"/>
      <c r="RZ253" s="106"/>
      <c r="SA253" s="106"/>
      <c r="SB253" s="106"/>
      <c r="SC253" s="106"/>
      <c r="SD253" s="106"/>
      <c r="SE253" s="106"/>
      <c r="SF253" s="106"/>
      <c r="SG253" s="106"/>
      <c r="SH253" s="106"/>
      <c r="SI253" s="106"/>
      <c r="SJ253" s="106"/>
      <c r="SK253" s="106"/>
      <c r="SL253" s="106"/>
      <c r="SM253" s="106"/>
      <c r="SN253" s="106"/>
      <c r="SO253" s="106"/>
      <c r="SP253" s="106"/>
      <c r="SQ253" s="106"/>
      <c r="SR253" s="106"/>
      <c r="SS253" s="106"/>
      <c r="ST253" s="106"/>
      <c r="SU253" s="106"/>
      <c r="SV253" s="106"/>
      <c r="SW253" s="106"/>
      <c r="SX253" s="106"/>
      <c r="SY253" s="106"/>
      <c r="SZ253" s="106"/>
      <c r="TA253" s="106"/>
      <c r="TB253" s="106"/>
      <c r="TC253" s="106"/>
      <c r="TD253" s="106"/>
      <c r="TE253" s="106"/>
      <c r="TF253" s="106"/>
      <c r="TG253" s="106"/>
      <c r="TH253" s="106"/>
      <c r="TI253" s="106"/>
      <c r="TJ253" s="106"/>
      <c r="TK253" s="106"/>
      <c r="TL253" s="106"/>
      <c r="TM253" s="106"/>
      <c r="TN253" s="106"/>
      <c r="TO253" s="106"/>
      <c r="TP253" s="106"/>
      <c r="TQ253" s="106"/>
      <c r="TR253" s="106"/>
      <c r="TS253" s="106"/>
      <c r="TT253" s="106"/>
      <c r="TU253" s="106"/>
      <c r="TV253" s="106"/>
      <c r="TW253" s="106"/>
      <c r="TX253" s="106"/>
      <c r="TY253" s="106"/>
      <c r="TZ253" s="106"/>
      <c r="UA253" s="106"/>
      <c r="UB253" s="106"/>
      <c r="UC253" s="106"/>
      <c r="UD253" s="106"/>
      <c r="UE253" s="106"/>
      <c r="UF253" s="106"/>
      <c r="UG253" s="106"/>
      <c r="UH253" s="106"/>
      <c r="UI253" s="106"/>
      <c r="UJ253" s="106"/>
      <c r="UK253" s="106"/>
      <c r="UL253" s="106"/>
      <c r="UM253" s="106"/>
      <c r="UN253" s="106"/>
      <c r="UO253" s="106"/>
      <c r="UP253" s="106"/>
      <c r="UQ253" s="106"/>
      <c r="UR253" s="106"/>
      <c r="US253" s="106"/>
      <c r="UT253" s="106"/>
      <c r="UU253" s="106"/>
      <c r="UV253" s="106"/>
      <c r="UW253" s="106"/>
      <c r="UX253" s="106"/>
      <c r="UY253" s="106"/>
      <c r="UZ253" s="106"/>
      <c r="VA253" s="106"/>
      <c r="VB253" s="106"/>
      <c r="VC253" s="106"/>
      <c r="VD253" s="106"/>
      <c r="VE253" s="106"/>
      <c r="VF253" s="106"/>
      <c r="VG253" s="106"/>
      <c r="VH253" s="106"/>
      <c r="VI253" s="106"/>
      <c r="VJ253" s="106"/>
      <c r="VK253" s="106"/>
      <c r="VL253" s="106"/>
      <c r="VM253" s="106"/>
      <c r="VN253" s="106"/>
      <c r="VO253" s="106"/>
      <c r="VP253" s="106"/>
      <c r="VQ253" s="106"/>
      <c r="VR253" s="106"/>
      <c r="VS253" s="106"/>
      <c r="VT253" s="106"/>
      <c r="VU253" s="106"/>
      <c r="VV253" s="106"/>
      <c r="VW253" s="106"/>
      <c r="VX253" s="106"/>
      <c r="VY253" s="106"/>
      <c r="VZ253" s="106"/>
      <c r="WA253" s="106"/>
      <c r="WB253" s="106"/>
      <c r="WC253" s="106"/>
      <c r="WD253" s="106"/>
      <c r="WE253" s="106"/>
      <c r="WF253" s="106"/>
      <c r="WG253" s="106"/>
      <c r="WH253" s="106"/>
      <c r="WI253" s="106"/>
      <c r="WJ253" s="106"/>
      <c r="WK253" s="106"/>
      <c r="WL253" s="106"/>
      <c r="WM253" s="106"/>
      <c r="WN253" s="106"/>
      <c r="WO253" s="106"/>
      <c r="WP253" s="106"/>
      <c r="WQ253" s="106"/>
      <c r="WR253" s="106"/>
      <c r="WS253" s="106"/>
      <c r="WT253" s="106"/>
      <c r="WU253" s="106"/>
      <c r="WV253" s="106"/>
      <c r="WW253" s="106"/>
      <c r="WX253" s="106"/>
      <c r="WY253" s="106"/>
      <c r="WZ253" s="106"/>
      <c r="XA253" s="106"/>
      <c r="XB253" s="106"/>
      <c r="XC253" s="106"/>
      <c r="XD253" s="106"/>
      <c r="XE253" s="106"/>
      <c r="XF253" s="106"/>
      <c r="XG253" s="106"/>
      <c r="XH253" s="106"/>
      <c r="XI253" s="106"/>
      <c r="XJ253" s="106"/>
      <c r="XK253" s="106"/>
      <c r="XL253" s="106"/>
      <c r="XM253" s="106"/>
      <c r="XN253" s="106"/>
      <c r="XO253" s="106"/>
      <c r="XP253" s="106"/>
      <c r="XQ253" s="106"/>
      <c r="XR253" s="106"/>
      <c r="XS253" s="106"/>
      <c r="XT253" s="106"/>
      <c r="XU253" s="106"/>
      <c r="XV253" s="106"/>
      <c r="XW253" s="106"/>
      <c r="XX253" s="106"/>
      <c r="XY253" s="106"/>
      <c r="XZ253" s="106"/>
      <c r="YA253" s="106"/>
      <c r="YB253" s="106"/>
      <c r="YC253" s="106"/>
      <c r="YD253" s="106"/>
      <c r="YE253" s="106"/>
      <c r="YF253" s="106"/>
      <c r="YG253" s="106"/>
      <c r="YH253" s="106"/>
      <c r="YI253" s="106"/>
      <c r="YJ253" s="106"/>
      <c r="YK253" s="106"/>
      <c r="YL253" s="106"/>
      <c r="YM253" s="106"/>
      <c r="YN253" s="106"/>
      <c r="YO253" s="106"/>
      <c r="YP253" s="106"/>
      <c r="YQ253" s="106"/>
      <c r="YR253" s="106"/>
      <c r="YS253" s="106"/>
      <c r="YT253" s="106"/>
      <c r="YU253" s="106"/>
      <c r="YV253" s="106"/>
      <c r="YW253" s="106"/>
      <c r="YX253" s="106"/>
      <c r="YY253" s="106"/>
      <c r="YZ253" s="106"/>
      <c r="ZA253" s="106"/>
      <c r="ZB253" s="106"/>
      <c r="ZC253" s="106"/>
      <c r="ZD253" s="106"/>
      <c r="ZE253" s="106"/>
      <c r="ZF253" s="106"/>
      <c r="ZG253" s="106"/>
      <c r="ZH253" s="106"/>
      <c r="ZI253" s="106"/>
      <c r="ZJ253" s="106"/>
      <c r="ZK253" s="106"/>
      <c r="ZL253" s="106"/>
      <c r="ZM253" s="106"/>
      <c r="ZN253" s="106"/>
      <c r="ZO253" s="106"/>
      <c r="ZP253" s="106"/>
      <c r="ZQ253" s="106"/>
      <c r="ZR253" s="106"/>
      <c r="ZS253" s="106"/>
      <c r="ZT253" s="106"/>
      <c r="ZU253" s="106"/>
      <c r="ZV253" s="106"/>
      <c r="ZW253" s="106"/>
      <c r="ZX253" s="106"/>
      <c r="ZY253" s="106"/>
      <c r="ZZ253" s="106"/>
      <c r="AAA253" s="106"/>
      <c r="AAB253" s="106"/>
      <c r="AAC253" s="106"/>
      <c r="AAD253" s="106"/>
      <c r="AAE253" s="106"/>
      <c r="AAF253" s="106"/>
      <c r="AAG253" s="106"/>
      <c r="AAH253" s="106"/>
      <c r="AAI253" s="106"/>
      <c r="AAJ253" s="106"/>
      <c r="AAK253" s="106"/>
      <c r="AAL253" s="106"/>
      <c r="AAM253" s="106"/>
      <c r="AAN253" s="106"/>
      <c r="AAO253" s="106"/>
      <c r="AAP253" s="106"/>
      <c r="AAQ253" s="106"/>
      <c r="AAR253" s="106"/>
      <c r="AAS253" s="106"/>
      <c r="AAT253" s="106"/>
      <c r="AAU253" s="106"/>
      <c r="AAV253" s="106"/>
      <c r="AAW253" s="106"/>
      <c r="AAX253" s="106"/>
      <c r="AAY253" s="106"/>
      <c r="AAZ253" s="106"/>
      <c r="ABA253" s="106"/>
      <c r="ABB253" s="106"/>
      <c r="ABC253" s="106"/>
      <c r="ABD253" s="106"/>
      <c r="ABE253" s="106"/>
      <c r="ABF253" s="106"/>
      <c r="ABG253" s="106"/>
      <c r="ABH253" s="106"/>
      <c r="ABI253" s="106"/>
      <c r="ABJ253" s="106"/>
      <c r="ABK253" s="106"/>
      <c r="ABL253" s="106"/>
      <c r="ABM253" s="106"/>
      <c r="ABN253" s="106"/>
      <c r="ABO253" s="106"/>
      <c r="ABP253" s="106"/>
      <c r="ABQ253" s="106"/>
      <c r="ABR253" s="106"/>
      <c r="ABS253" s="106"/>
      <c r="ABT253" s="106"/>
      <c r="ABU253" s="106"/>
      <c r="ABV253" s="106"/>
      <c r="ABW253" s="106"/>
      <c r="ABX253" s="106"/>
      <c r="ABY253" s="106"/>
      <c r="ABZ253" s="106"/>
      <c r="ACA253" s="106"/>
      <c r="ACB253" s="106"/>
      <c r="ACC253" s="106"/>
      <c r="ACD253" s="106"/>
      <c r="ACE253" s="106"/>
      <c r="ACF253" s="106"/>
      <c r="ACG253" s="106"/>
      <c r="ACH253" s="106"/>
      <c r="ACI253" s="106"/>
      <c r="ACJ253" s="106"/>
      <c r="ACK253" s="106"/>
      <c r="ACL253" s="106"/>
      <c r="ACM253" s="106"/>
      <c r="ACN253" s="106"/>
      <c r="ACO253" s="106"/>
      <c r="ACP253" s="106"/>
      <c r="ACQ253" s="106"/>
      <c r="ACR253" s="106"/>
      <c r="ACS253" s="106"/>
      <c r="ACT253" s="106"/>
      <c r="ACU253" s="106"/>
      <c r="ACV253" s="106"/>
      <c r="ACW253" s="106"/>
      <c r="ACX253" s="106"/>
      <c r="ACY253" s="106"/>
      <c r="ACZ253" s="106"/>
      <c r="ADA253" s="106"/>
    </row>
    <row r="254" spans="1:786" ht="24" x14ac:dyDescent="0.3">
      <c r="A254" s="38">
        <v>3</v>
      </c>
      <c r="B254" s="98" t="s">
        <v>718</v>
      </c>
      <c r="C254" s="99" t="s">
        <v>65</v>
      </c>
      <c r="D254" s="100" t="s">
        <v>58</v>
      </c>
      <c r="E254" s="100" t="s">
        <v>81</v>
      </c>
      <c r="F254" s="100">
        <v>21</v>
      </c>
      <c r="G254" s="45"/>
      <c r="H254" s="100">
        <v>1</v>
      </c>
      <c r="I254" s="100" t="s">
        <v>47</v>
      </c>
      <c r="J254" s="100" t="s">
        <v>53</v>
      </c>
      <c r="K254" s="101">
        <v>41</v>
      </c>
      <c r="L254" s="55">
        <v>1973</v>
      </c>
      <c r="M254" s="120">
        <v>1973</v>
      </c>
      <c r="N254" s="102"/>
      <c r="O254" s="103"/>
      <c r="P254" s="103"/>
      <c r="Q254" s="50" t="s">
        <v>429</v>
      </c>
      <c r="R254" s="78" t="s">
        <v>719</v>
      </c>
      <c r="S254" s="34"/>
      <c r="T254" s="35" t="str">
        <f t="shared" si="25"/>
        <v>Cu</v>
      </c>
      <c r="U254" s="34"/>
      <c r="V254" s="34"/>
      <c r="W254" s="34"/>
      <c r="X254" s="34"/>
      <c r="Y254" s="34"/>
      <c r="Z254" s="34"/>
      <c r="AA254" s="34"/>
      <c r="AC254" s="36">
        <f t="shared" si="26"/>
        <v>0</v>
      </c>
      <c r="AD254" s="36">
        <f t="shared" si="27"/>
        <v>0</v>
      </c>
      <c r="AE254" s="36">
        <f t="shared" si="28"/>
        <v>0</v>
      </c>
      <c r="AF254" s="36">
        <f t="shared" si="29"/>
        <v>0</v>
      </c>
      <c r="AG254" s="37"/>
      <c r="AH254" s="37">
        <f>IF(A254=1,AF254,0)</f>
        <v>0</v>
      </c>
      <c r="AI254" s="37">
        <f>IF(A254=2,AF254,0)</f>
        <v>0</v>
      </c>
      <c r="AJ254" s="37">
        <f>IF(A254=3,AF254,0)</f>
        <v>0</v>
      </c>
    </row>
    <row r="255" spans="1:786" ht="36" x14ac:dyDescent="0.3">
      <c r="A255" s="38">
        <v>3</v>
      </c>
      <c r="B255" s="98" t="s">
        <v>720</v>
      </c>
      <c r="C255" s="99" t="s">
        <v>65</v>
      </c>
      <c r="D255" s="100" t="s">
        <v>58</v>
      </c>
      <c r="E255" s="100" t="s">
        <v>81</v>
      </c>
      <c r="F255" s="100">
        <v>52</v>
      </c>
      <c r="G255" s="45"/>
      <c r="H255" s="100">
        <v>1</v>
      </c>
      <c r="I255" s="100" t="s">
        <v>47</v>
      </c>
      <c r="J255" s="100" t="s">
        <v>82</v>
      </c>
      <c r="K255" s="101">
        <v>100</v>
      </c>
      <c r="L255" s="55">
        <v>1972</v>
      </c>
      <c r="M255" s="63">
        <v>26635</v>
      </c>
      <c r="N255" s="102"/>
      <c r="O255" s="103"/>
      <c r="P255" s="103"/>
      <c r="Q255" s="50" t="s">
        <v>429</v>
      </c>
      <c r="R255" s="78" t="s">
        <v>721</v>
      </c>
      <c r="S255" s="34" t="s">
        <v>172</v>
      </c>
      <c r="T255" s="35" t="str">
        <f t="shared" si="25"/>
        <v>Cu</v>
      </c>
      <c r="U255" s="34">
        <v>3200</v>
      </c>
      <c r="V255" s="34">
        <v>0.49</v>
      </c>
      <c r="W255" s="34"/>
      <c r="X255" s="34">
        <v>0.66999999999999993</v>
      </c>
      <c r="Y255" s="34">
        <v>1911</v>
      </c>
      <c r="Z255" s="34">
        <v>30</v>
      </c>
      <c r="AA255" s="34" t="s">
        <v>173</v>
      </c>
      <c r="AC255" s="36">
        <f t="shared" si="26"/>
        <v>0</v>
      </c>
      <c r="AD255" s="36">
        <f t="shared" si="27"/>
        <v>0</v>
      </c>
      <c r="AE255" s="36">
        <f t="shared" si="28"/>
        <v>0</v>
      </c>
      <c r="AF255" s="36">
        <f t="shared" si="29"/>
        <v>0</v>
      </c>
      <c r="AG255" s="37"/>
      <c r="AH255" s="37">
        <f>IF(A255=1,AF255,0)</f>
        <v>0</v>
      </c>
      <c r="AI255" s="37">
        <f>IF(A255=2,AF255,0)</f>
        <v>0</v>
      </c>
      <c r="AJ255" s="37">
        <f>IF(A255=3,AF255,0)</f>
        <v>0</v>
      </c>
    </row>
    <row r="256" spans="1:786" ht="24" x14ac:dyDescent="0.3">
      <c r="A256" s="409">
        <v>2</v>
      </c>
      <c r="B256" s="98" t="s">
        <v>722</v>
      </c>
      <c r="C256" s="99" t="s">
        <v>723</v>
      </c>
      <c r="D256" s="100" t="s">
        <v>58</v>
      </c>
      <c r="E256" s="100" t="s">
        <v>107</v>
      </c>
      <c r="F256" s="100">
        <v>25</v>
      </c>
      <c r="G256" s="45">
        <v>1080000</v>
      </c>
      <c r="H256" s="100">
        <v>1</v>
      </c>
      <c r="I256" s="100" t="s">
        <v>47</v>
      </c>
      <c r="J256" s="100" t="s">
        <v>53</v>
      </c>
      <c r="K256" s="101" t="s">
        <v>44</v>
      </c>
      <c r="L256" s="55">
        <v>1972</v>
      </c>
      <c r="M256" s="63">
        <v>26592</v>
      </c>
      <c r="N256" s="102">
        <v>70000</v>
      </c>
      <c r="O256" s="103"/>
      <c r="P256" s="103">
        <v>1</v>
      </c>
      <c r="Q256" s="50" t="s">
        <v>724</v>
      </c>
      <c r="R256" s="78" t="s">
        <v>725</v>
      </c>
      <c r="S256" s="34"/>
      <c r="T256" s="35" t="str">
        <f t="shared" si="25"/>
        <v>Zn, Pb, Cu</v>
      </c>
      <c r="U256" s="34"/>
      <c r="V256" s="34"/>
      <c r="W256" s="34"/>
      <c r="X256" s="34"/>
      <c r="Y256" s="34"/>
      <c r="Z256" s="34"/>
      <c r="AA256" s="34"/>
      <c r="AC256" s="36"/>
      <c r="AD256" s="36"/>
      <c r="AE256" s="36"/>
      <c r="AF256" s="36"/>
      <c r="AG256" s="37"/>
      <c r="AH256" s="37"/>
      <c r="AI256" s="37"/>
      <c r="AJ256" s="37"/>
      <c r="ADB256" s="126"/>
      <c r="ADC256" s="126"/>
      <c r="ADD256" s="126"/>
      <c r="ADE256" s="126"/>
      <c r="ADF256" s="126"/>
    </row>
    <row r="257" spans="1:786" ht="15.6" x14ac:dyDescent="0.3">
      <c r="A257" s="56">
        <v>1</v>
      </c>
      <c r="B257" s="98" t="s">
        <v>726</v>
      </c>
      <c r="C257" s="99" t="s">
        <v>184</v>
      </c>
      <c r="D257" s="100" t="s">
        <v>58</v>
      </c>
      <c r="E257" s="100" t="s">
        <v>272</v>
      </c>
      <c r="F257" s="100">
        <v>16</v>
      </c>
      <c r="G257" s="45">
        <v>500000</v>
      </c>
      <c r="H257" s="100">
        <v>1</v>
      </c>
      <c r="I257" s="100" t="s">
        <v>47</v>
      </c>
      <c r="J257" s="100" t="s">
        <v>53</v>
      </c>
      <c r="K257" s="101" t="s">
        <v>358</v>
      </c>
      <c r="L257" s="55">
        <v>1972</v>
      </c>
      <c r="M257" s="63">
        <v>26355</v>
      </c>
      <c r="N257" s="102">
        <v>500000</v>
      </c>
      <c r="O257" s="103">
        <v>64.400000000000006</v>
      </c>
      <c r="P257" s="103">
        <v>125</v>
      </c>
      <c r="Q257" s="50" t="s">
        <v>727</v>
      </c>
      <c r="R257" s="78" t="s">
        <v>728</v>
      </c>
      <c r="S257" s="104" t="s">
        <v>270</v>
      </c>
      <c r="T257" s="35" t="str">
        <f t="shared" si="25"/>
        <v>Coal</v>
      </c>
      <c r="U257" s="104"/>
      <c r="V257" s="104"/>
      <c r="W257" s="104"/>
      <c r="X257" s="104"/>
      <c r="Y257" s="104"/>
      <c r="Z257" s="104"/>
      <c r="AA257" s="104"/>
      <c r="AB257" s="105"/>
      <c r="AC257" s="36">
        <f>N257/1896653</f>
        <v>0.2636222862062802</v>
      </c>
      <c r="AD257" s="36">
        <f>O257/39</f>
        <v>1.6512820512820514</v>
      </c>
      <c r="AE257" s="36">
        <f>P257/14</f>
        <v>8.9285714285714288</v>
      </c>
      <c r="AF257" s="36">
        <f>SUM(AC257:AE257)</f>
        <v>10.843475766059761</v>
      </c>
      <c r="AG257" s="37"/>
      <c r="AH257" s="37">
        <f>IF(A257=1,AF257,0)</f>
        <v>10.843475766059761</v>
      </c>
      <c r="AI257" s="37">
        <f>IF(A257=2,AF257,0)</f>
        <v>0</v>
      </c>
      <c r="AJ257" s="37">
        <f>IF(A257=3,AF257,0)</f>
        <v>0</v>
      </c>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c r="BY257" s="106"/>
      <c r="BZ257" s="106"/>
      <c r="CA257" s="106"/>
      <c r="CB257" s="106"/>
      <c r="CC257" s="106"/>
      <c r="CD257" s="106"/>
      <c r="CE257" s="106"/>
      <c r="CF257" s="106"/>
      <c r="CG257" s="106"/>
      <c r="CH257" s="106"/>
      <c r="CI257" s="106"/>
      <c r="CJ257" s="106"/>
      <c r="CK257" s="106"/>
      <c r="CL257" s="106"/>
      <c r="CM257" s="106"/>
      <c r="CN257" s="106"/>
      <c r="CO257" s="106"/>
      <c r="CP257" s="106"/>
      <c r="CQ257" s="106"/>
      <c r="CR257" s="106"/>
      <c r="CS257" s="106"/>
      <c r="CT257" s="106"/>
      <c r="CU257" s="106"/>
      <c r="CV257" s="106"/>
      <c r="CW257" s="106"/>
      <c r="CX257" s="106"/>
      <c r="CY257" s="106"/>
      <c r="CZ257" s="106"/>
      <c r="DA257" s="106"/>
      <c r="DB257" s="106"/>
      <c r="DC257" s="106"/>
      <c r="DD257" s="106"/>
      <c r="DE257" s="106"/>
      <c r="DF257" s="106"/>
      <c r="DG257" s="106"/>
      <c r="DH257" s="106"/>
      <c r="DI257" s="106"/>
      <c r="DJ257" s="106"/>
      <c r="DK257" s="106"/>
      <c r="DL257" s="106"/>
      <c r="DM257" s="106"/>
      <c r="DN257" s="106"/>
      <c r="DO257" s="106"/>
      <c r="DP257" s="106"/>
      <c r="DQ257" s="106"/>
      <c r="DR257" s="106"/>
      <c r="DS257" s="106"/>
      <c r="DT257" s="106"/>
      <c r="DU257" s="106"/>
      <c r="DV257" s="106"/>
      <c r="DW257" s="106"/>
      <c r="DX257" s="106"/>
      <c r="DY257" s="106"/>
      <c r="DZ257" s="106"/>
      <c r="EA257" s="106"/>
      <c r="EB257" s="106"/>
      <c r="EC257" s="106"/>
      <c r="ED257" s="127"/>
      <c r="EE257" s="127"/>
      <c r="EF257" s="127"/>
      <c r="EG257" s="127"/>
      <c r="EH257" s="127"/>
      <c r="EI257" s="127"/>
      <c r="EJ257" s="127"/>
      <c r="EK257" s="127"/>
      <c r="EL257" s="127"/>
      <c r="EM257" s="127"/>
      <c r="EN257" s="127"/>
      <c r="EO257" s="127"/>
      <c r="EP257" s="127"/>
      <c r="EQ257" s="127"/>
      <c r="ER257" s="127"/>
      <c r="ES257" s="127"/>
      <c r="ET257" s="127"/>
      <c r="EU257" s="127"/>
      <c r="EV257" s="127"/>
      <c r="EW257" s="127"/>
      <c r="EX257" s="127"/>
      <c r="EY257" s="127"/>
      <c r="EZ257" s="127"/>
      <c r="FA257" s="127"/>
      <c r="FB257" s="127"/>
      <c r="FC257" s="127"/>
      <c r="FD257" s="127"/>
      <c r="FE257" s="127"/>
      <c r="FF257" s="127"/>
      <c r="FG257" s="127"/>
      <c r="FH257" s="127"/>
      <c r="FI257" s="127"/>
      <c r="FJ257" s="127"/>
      <c r="FK257" s="127"/>
      <c r="FL257" s="127"/>
      <c r="FM257" s="127"/>
      <c r="FN257" s="127"/>
      <c r="FO257" s="127"/>
      <c r="FP257" s="127"/>
      <c r="FQ257" s="127"/>
      <c r="FR257" s="127"/>
      <c r="FS257" s="127"/>
      <c r="FT257" s="127"/>
      <c r="FU257" s="127"/>
      <c r="FV257" s="127"/>
      <c r="FW257" s="127"/>
      <c r="FX257" s="127"/>
      <c r="FY257" s="127"/>
      <c r="FZ257" s="127"/>
      <c r="GA257" s="127"/>
      <c r="GB257" s="127"/>
      <c r="GC257" s="127"/>
      <c r="GD257" s="127"/>
      <c r="GE257" s="127"/>
      <c r="GF257" s="127"/>
      <c r="GG257" s="127"/>
      <c r="GH257" s="127"/>
      <c r="GI257" s="127"/>
      <c r="GJ257" s="127"/>
      <c r="GK257" s="127"/>
      <c r="GL257" s="127"/>
      <c r="GM257" s="127"/>
      <c r="GN257" s="127"/>
      <c r="GO257" s="127"/>
      <c r="GP257" s="127"/>
      <c r="GQ257" s="127"/>
      <c r="GR257" s="127"/>
      <c r="GS257" s="127"/>
      <c r="GT257" s="127"/>
      <c r="GU257" s="127"/>
      <c r="GV257" s="127"/>
      <c r="GW257" s="127"/>
      <c r="GX257" s="127"/>
      <c r="GY257" s="127"/>
      <c r="GZ257" s="127"/>
      <c r="HA257" s="127"/>
      <c r="HB257" s="127"/>
      <c r="HC257" s="127"/>
      <c r="HD257" s="127"/>
      <c r="HE257" s="127"/>
      <c r="HF257" s="127"/>
      <c r="HG257" s="127"/>
      <c r="HH257" s="127"/>
      <c r="HI257" s="127"/>
      <c r="HJ257" s="127"/>
      <c r="HK257" s="127"/>
      <c r="HL257" s="127"/>
      <c r="HM257" s="127"/>
      <c r="HN257" s="127"/>
      <c r="HO257" s="127"/>
      <c r="HP257" s="127"/>
      <c r="HQ257" s="127"/>
      <c r="HR257" s="127"/>
      <c r="HS257" s="127"/>
      <c r="HT257" s="127"/>
      <c r="HU257" s="127"/>
      <c r="HV257" s="127"/>
      <c r="HW257" s="127"/>
      <c r="HX257" s="127"/>
      <c r="HY257" s="127"/>
      <c r="HZ257" s="127"/>
      <c r="IA257" s="127"/>
      <c r="IB257" s="127"/>
      <c r="IC257" s="127"/>
      <c r="ID257" s="127"/>
      <c r="IE257" s="127"/>
      <c r="IF257" s="127"/>
      <c r="IG257" s="127"/>
      <c r="IH257" s="127"/>
      <c r="II257" s="127"/>
      <c r="IJ257" s="127"/>
      <c r="IK257" s="127"/>
      <c r="IL257" s="127"/>
      <c r="IM257" s="127"/>
      <c r="IN257" s="127"/>
      <c r="IO257" s="127"/>
      <c r="IP257" s="127"/>
      <c r="IQ257" s="127"/>
      <c r="IR257" s="127"/>
      <c r="IS257" s="127"/>
      <c r="IT257" s="127"/>
      <c r="IU257" s="127"/>
      <c r="IV257" s="127"/>
      <c r="IW257" s="127"/>
      <c r="IX257" s="127"/>
      <c r="IY257" s="127"/>
      <c r="IZ257" s="127"/>
      <c r="JA257" s="127"/>
      <c r="JB257" s="127"/>
      <c r="JC257" s="127"/>
      <c r="JD257" s="127"/>
      <c r="JE257" s="127"/>
      <c r="JF257" s="127"/>
      <c r="JG257" s="127"/>
      <c r="JH257" s="127"/>
      <c r="JI257" s="127"/>
      <c r="JJ257" s="127"/>
      <c r="JK257" s="127"/>
      <c r="JL257" s="127"/>
      <c r="JM257" s="127"/>
      <c r="JN257" s="127"/>
      <c r="JO257" s="127"/>
      <c r="JP257" s="127"/>
      <c r="JQ257" s="127"/>
      <c r="JR257" s="127"/>
      <c r="JS257" s="127"/>
      <c r="JT257" s="127"/>
      <c r="JU257" s="127"/>
      <c r="JV257" s="127"/>
      <c r="JW257" s="127"/>
      <c r="JX257" s="127"/>
      <c r="JY257" s="127"/>
      <c r="JZ257" s="127"/>
      <c r="KA257" s="127"/>
      <c r="KB257" s="127"/>
      <c r="KC257" s="127"/>
      <c r="KD257" s="127"/>
      <c r="KE257" s="127"/>
      <c r="KF257" s="127"/>
      <c r="KG257" s="127"/>
      <c r="KH257" s="127"/>
      <c r="KI257" s="127"/>
      <c r="KJ257" s="127"/>
      <c r="KK257" s="127"/>
      <c r="KL257" s="127"/>
      <c r="KM257" s="127"/>
      <c r="KN257" s="127"/>
      <c r="KO257" s="127"/>
      <c r="KP257" s="127"/>
      <c r="KQ257" s="127"/>
      <c r="KR257" s="127"/>
      <c r="KS257" s="127"/>
      <c r="KT257" s="127"/>
      <c r="KU257" s="127"/>
      <c r="KV257" s="127"/>
      <c r="KW257" s="127"/>
      <c r="KX257" s="127"/>
      <c r="KY257" s="127"/>
      <c r="KZ257" s="127"/>
      <c r="LA257" s="127"/>
      <c r="LB257" s="127"/>
      <c r="LC257" s="127"/>
      <c r="LD257" s="127"/>
      <c r="LE257" s="127"/>
      <c r="LF257" s="127"/>
      <c r="LG257" s="127"/>
      <c r="LH257" s="127"/>
      <c r="LI257" s="127"/>
      <c r="LJ257" s="127"/>
      <c r="LK257" s="127"/>
      <c r="LL257" s="127"/>
      <c r="LM257" s="127"/>
      <c r="LN257" s="127"/>
      <c r="LO257" s="127"/>
      <c r="LP257" s="127"/>
      <c r="LQ257" s="127"/>
      <c r="LR257" s="127"/>
      <c r="LS257" s="127"/>
      <c r="LT257" s="127"/>
      <c r="LU257" s="127"/>
      <c r="LV257" s="127"/>
      <c r="LW257" s="127"/>
      <c r="LX257" s="127"/>
      <c r="LY257" s="127"/>
      <c r="LZ257" s="127"/>
      <c r="MA257" s="127"/>
      <c r="MB257" s="127"/>
      <c r="MC257" s="127"/>
      <c r="MD257" s="127"/>
      <c r="ME257" s="127"/>
      <c r="MF257" s="127"/>
      <c r="MG257" s="127"/>
      <c r="MH257" s="127"/>
      <c r="MI257" s="127"/>
      <c r="MJ257" s="127"/>
      <c r="MK257" s="127"/>
      <c r="ML257" s="127"/>
      <c r="MM257" s="127"/>
      <c r="MN257" s="127"/>
      <c r="MO257" s="127"/>
      <c r="MP257" s="127"/>
      <c r="MQ257" s="127"/>
      <c r="MR257" s="127"/>
      <c r="MS257" s="127"/>
      <c r="MT257" s="127"/>
      <c r="MU257" s="127"/>
      <c r="MV257" s="127"/>
      <c r="MW257" s="127"/>
      <c r="MX257" s="127"/>
      <c r="MY257" s="127"/>
      <c r="MZ257" s="127"/>
      <c r="NA257" s="127"/>
      <c r="NB257" s="127"/>
      <c r="NC257" s="127"/>
      <c r="ND257" s="127"/>
      <c r="NE257" s="127"/>
      <c r="NF257" s="127"/>
      <c r="NG257" s="127"/>
      <c r="NH257" s="127"/>
      <c r="NI257" s="127"/>
      <c r="NJ257" s="127"/>
      <c r="NK257" s="127"/>
      <c r="NL257" s="127"/>
      <c r="NM257" s="127"/>
      <c r="NN257" s="127"/>
      <c r="NO257" s="127"/>
      <c r="NP257" s="127"/>
      <c r="NQ257" s="127"/>
      <c r="NR257" s="127"/>
      <c r="NS257" s="127"/>
      <c r="NT257" s="127"/>
      <c r="NU257" s="127"/>
      <c r="NV257" s="127"/>
      <c r="NW257" s="127"/>
      <c r="NX257" s="127"/>
      <c r="NY257" s="127"/>
      <c r="NZ257" s="127"/>
      <c r="OA257" s="127"/>
      <c r="OB257" s="127"/>
      <c r="OC257" s="127"/>
      <c r="OD257" s="127"/>
      <c r="OE257" s="127"/>
      <c r="OF257" s="127"/>
      <c r="OG257" s="127"/>
      <c r="OH257" s="127"/>
      <c r="OI257" s="127"/>
      <c r="OJ257" s="127"/>
      <c r="OK257" s="127"/>
      <c r="OL257" s="127"/>
      <c r="OM257" s="127"/>
      <c r="ON257" s="127"/>
      <c r="OO257" s="127"/>
      <c r="OP257" s="127"/>
      <c r="OQ257" s="127"/>
      <c r="OR257" s="127"/>
      <c r="OS257" s="127"/>
      <c r="OT257" s="127"/>
      <c r="OU257" s="127"/>
      <c r="OV257" s="127"/>
      <c r="OW257" s="127"/>
      <c r="OX257" s="127"/>
      <c r="OY257" s="127"/>
      <c r="OZ257" s="127"/>
      <c r="PA257" s="127"/>
      <c r="PB257" s="127"/>
      <c r="PC257" s="127"/>
      <c r="PD257" s="127"/>
      <c r="PE257" s="127"/>
      <c r="PF257" s="127"/>
      <c r="PG257" s="127"/>
      <c r="PH257" s="127"/>
      <c r="PI257" s="127"/>
      <c r="PJ257" s="127"/>
      <c r="PK257" s="127"/>
      <c r="PL257" s="127"/>
      <c r="PM257" s="127"/>
      <c r="PN257" s="127"/>
      <c r="PO257" s="127"/>
      <c r="PP257" s="127"/>
      <c r="PQ257" s="127"/>
      <c r="PR257" s="127"/>
      <c r="PS257" s="127"/>
      <c r="PT257" s="127"/>
      <c r="PU257" s="127"/>
      <c r="PV257" s="127"/>
      <c r="PW257" s="127"/>
      <c r="PX257" s="127"/>
      <c r="PY257" s="127"/>
      <c r="PZ257" s="127"/>
      <c r="QA257" s="127"/>
      <c r="QB257" s="127"/>
      <c r="QC257" s="127"/>
      <c r="QD257" s="127"/>
      <c r="QE257" s="127"/>
      <c r="QF257" s="127"/>
      <c r="QG257" s="127"/>
      <c r="QH257" s="127"/>
      <c r="QI257" s="127"/>
      <c r="QJ257" s="127"/>
      <c r="QK257" s="127"/>
      <c r="QL257" s="127"/>
      <c r="QM257" s="127"/>
      <c r="QN257" s="127"/>
      <c r="QO257" s="127"/>
      <c r="QP257" s="127"/>
      <c r="QQ257" s="127"/>
      <c r="QR257" s="127"/>
      <c r="QS257" s="127"/>
      <c r="QT257" s="127"/>
      <c r="QU257" s="127"/>
      <c r="QV257" s="127"/>
      <c r="QW257" s="127"/>
      <c r="QX257" s="127"/>
      <c r="QY257" s="127"/>
      <c r="QZ257" s="127"/>
      <c r="RA257" s="127"/>
      <c r="RB257" s="127"/>
      <c r="RC257" s="127"/>
      <c r="RD257" s="127"/>
      <c r="RE257" s="127"/>
      <c r="RF257" s="127"/>
      <c r="RG257" s="127"/>
      <c r="RH257" s="127"/>
      <c r="RI257" s="127"/>
      <c r="RJ257" s="127"/>
      <c r="RK257" s="127"/>
      <c r="RL257" s="127"/>
      <c r="RM257" s="127"/>
      <c r="RN257" s="127"/>
      <c r="RO257" s="127"/>
      <c r="RP257" s="127"/>
      <c r="RQ257" s="127"/>
      <c r="RR257" s="127"/>
      <c r="RS257" s="127"/>
      <c r="RT257" s="127"/>
      <c r="RU257" s="127"/>
      <c r="RV257" s="127"/>
      <c r="RW257" s="127"/>
      <c r="RX257" s="127"/>
      <c r="RY257" s="127"/>
      <c r="RZ257" s="127"/>
      <c r="SA257" s="127"/>
      <c r="SB257" s="127"/>
      <c r="SC257" s="127"/>
      <c r="SD257" s="127"/>
      <c r="SE257" s="127"/>
      <c r="SF257" s="127"/>
      <c r="SG257" s="127"/>
      <c r="SH257" s="127"/>
      <c r="SI257" s="127"/>
      <c r="SJ257" s="127"/>
      <c r="SK257" s="127"/>
      <c r="SL257" s="127"/>
      <c r="SM257" s="127"/>
      <c r="SN257" s="127"/>
      <c r="SO257" s="127"/>
      <c r="SP257" s="127"/>
      <c r="SQ257" s="127"/>
      <c r="SR257" s="127"/>
      <c r="SS257" s="127"/>
      <c r="ST257" s="127"/>
      <c r="SU257" s="127"/>
      <c r="SV257" s="127"/>
      <c r="SW257" s="127"/>
      <c r="SX257" s="127"/>
      <c r="SY257" s="127"/>
      <c r="SZ257" s="127"/>
      <c r="TA257" s="127"/>
      <c r="TB257" s="127"/>
      <c r="TC257" s="127"/>
      <c r="TD257" s="127"/>
      <c r="TE257" s="127"/>
      <c r="TF257" s="127"/>
      <c r="TG257" s="127"/>
      <c r="TH257" s="127"/>
      <c r="TI257" s="127"/>
      <c r="TJ257" s="127"/>
      <c r="TK257" s="127"/>
      <c r="TL257" s="127"/>
      <c r="TM257" s="127"/>
      <c r="TN257" s="127"/>
      <c r="TO257" s="127"/>
      <c r="TP257" s="127"/>
      <c r="TQ257" s="127"/>
      <c r="TR257" s="127"/>
      <c r="TS257" s="127"/>
      <c r="TT257" s="127"/>
      <c r="TU257" s="127"/>
      <c r="TV257" s="127"/>
      <c r="TW257" s="127"/>
      <c r="TX257" s="127"/>
      <c r="TY257" s="127"/>
      <c r="TZ257" s="127"/>
      <c r="UA257" s="127"/>
      <c r="UB257" s="127"/>
      <c r="UC257" s="127"/>
      <c r="UD257" s="127"/>
      <c r="UE257" s="127"/>
      <c r="UF257" s="127"/>
      <c r="UG257" s="127"/>
      <c r="UH257" s="127"/>
      <c r="UI257" s="127"/>
      <c r="UJ257" s="127"/>
      <c r="UK257" s="127"/>
      <c r="UL257" s="127"/>
      <c r="UM257" s="127"/>
      <c r="UN257" s="127"/>
      <c r="UO257" s="127"/>
      <c r="UP257" s="127"/>
      <c r="UQ257" s="127"/>
      <c r="UR257" s="127"/>
      <c r="US257" s="127"/>
      <c r="UT257" s="127"/>
      <c r="UU257" s="127"/>
      <c r="UV257" s="127"/>
      <c r="UW257" s="127"/>
      <c r="UX257" s="127"/>
      <c r="UY257" s="127"/>
      <c r="UZ257" s="127"/>
      <c r="VA257" s="127"/>
      <c r="VB257" s="127"/>
      <c r="VC257" s="127"/>
      <c r="VD257" s="127"/>
      <c r="VE257" s="127"/>
      <c r="VF257" s="127"/>
      <c r="VG257" s="127"/>
      <c r="VH257" s="127"/>
      <c r="VI257" s="127"/>
      <c r="VJ257" s="127"/>
      <c r="VK257" s="127"/>
      <c r="VL257" s="127"/>
      <c r="VM257" s="127"/>
      <c r="VN257" s="127"/>
      <c r="VO257" s="127"/>
      <c r="VP257" s="127"/>
      <c r="VQ257" s="127"/>
      <c r="VR257" s="127"/>
      <c r="VS257" s="127"/>
      <c r="VT257" s="127"/>
      <c r="VU257" s="127"/>
      <c r="VV257" s="127"/>
      <c r="VW257" s="127"/>
      <c r="VX257" s="127"/>
      <c r="VY257" s="127"/>
      <c r="VZ257" s="127"/>
      <c r="WA257" s="127"/>
      <c r="WB257" s="127"/>
      <c r="WC257" s="127"/>
      <c r="WD257" s="127"/>
      <c r="WE257" s="127"/>
      <c r="WF257" s="127"/>
      <c r="WG257" s="127"/>
      <c r="WH257" s="127"/>
      <c r="WI257" s="127"/>
      <c r="WJ257" s="127"/>
      <c r="WK257" s="127"/>
      <c r="WL257" s="127"/>
      <c r="WM257" s="127"/>
      <c r="WN257" s="127"/>
      <c r="WO257" s="127"/>
      <c r="WP257" s="127"/>
      <c r="WQ257" s="127"/>
      <c r="WR257" s="127"/>
      <c r="WS257" s="127"/>
      <c r="WT257" s="127"/>
      <c r="WU257" s="127"/>
      <c r="WV257" s="127"/>
      <c r="WW257" s="127"/>
      <c r="WX257" s="127"/>
      <c r="WY257" s="127"/>
      <c r="WZ257" s="127"/>
      <c r="XA257" s="127"/>
      <c r="XB257" s="127"/>
      <c r="XC257" s="127"/>
      <c r="XD257" s="127"/>
      <c r="XE257" s="127"/>
      <c r="XF257" s="127"/>
      <c r="XG257" s="127"/>
      <c r="XH257" s="127"/>
      <c r="XI257" s="127"/>
      <c r="XJ257" s="127"/>
      <c r="XK257" s="127"/>
      <c r="XL257" s="127"/>
      <c r="XM257" s="127"/>
      <c r="XN257" s="127"/>
      <c r="XO257" s="127"/>
      <c r="XP257" s="127"/>
      <c r="XQ257" s="127"/>
      <c r="XR257" s="127"/>
      <c r="XS257" s="127"/>
      <c r="XT257" s="127"/>
      <c r="XU257" s="127"/>
      <c r="XV257" s="127"/>
      <c r="XW257" s="127"/>
      <c r="XX257" s="127"/>
      <c r="XY257" s="127"/>
      <c r="XZ257" s="127"/>
      <c r="YA257" s="127"/>
      <c r="YB257" s="127"/>
      <c r="YC257" s="127"/>
      <c r="YD257" s="127"/>
      <c r="YE257" s="127"/>
      <c r="YF257" s="127"/>
      <c r="YG257" s="127"/>
      <c r="YH257" s="127"/>
      <c r="YI257" s="127"/>
      <c r="YJ257" s="127"/>
      <c r="YK257" s="127"/>
      <c r="YL257" s="127"/>
      <c r="YM257" s="127"/>
      <c r="YN257" s="127"/>
      <c r="YO257" s="127"/>
      <c r="YP257" s="127"/>
      <c r="YQ257" s="127"/>
      <c r="YR257" s="127"/>
      <c r="YS257" s="127"/>
      <c r="YT257" s="127"/>
      <c r="YU257" s="127"/>
      <c r="YV257" s="127"/>
      <c r="YW257" s="127"/>
      <c r="YX257" s="127"/>
      <c r="YY257" s="127"/>
      <c r="YZ257" s="127"/>
      <c r="ZA257" s="127"/>
      <c r="ZB257" s="127"/>
      <c r="ZC257" s="127"/>
      <c r="ZD257" s="127"/>
      <c r="ZE257" s="127"/>
      <c r="ZF257" s="127"/>
      <c r="ZG257" s="127"/>
      <c r="ZH257" s="127"/>
      <c r="ZI257" s="127"/>
      <c r="ZJ257" s="127"/>
      <c r="ZK257" s="127"/>
      <c r="ZL257" s="127"/>
      <c r="ZM257" s="127"/>
      <c r="ZN257" s="127"/>
      <c r="ZO257" s="127"/>
      <c r="ZP257" s="127"/>
      <c r="ZQ257" s="127"/>
      <c r="ZR257" s="127"/>
      <c r="ZS257" s="127"/>
      <c r="ZT257" s="127"/>
      <c r="ZU257" s="127"/>
      <c r="ZV257" s="127"/>
      <c r="ZW257" s="127"/>
      <c r="ZX257" s="127"/>
      <c r="ZY257" s="127"/>
      <c r="ZZ257" s="127"/>
      <c r="AAA257" s="127"/>
      <c r="AAB257" s="127"/>
      <c r="AAC257" s="127"/>
      <c r="AAD257" s="127"/>
      <c r="AAE257" s="127"/>
      <c r="AAF257" s="127"/>
      <c r="AAG257" s="127"/>
      <c r="AAH257" s="127"/>
      <c r="AAI257" s="127"/>
      <c r="AAJ257" s="127"/>
      <c r="AAK257" s="127"/>
      <c r="AAL257" s="127"/>
      <c r="AAM257" s="127"/>
      <c r="AAN257" s="127"/>
      <c r="AAO257" s="127"/>
      <c r="AAP257" s="127"/>
      <c r="AAQ257" s="127"/>
      <c r="AAR257" s="127"/>
      <c r="AAS257" s="127"/>
      <c r="AAT257" s="127"/>
      <c r="AAU257" s="127"/>
      <c r="AAV257" s="127"/>
      <c r="AAW257" s="127"/>
      <c r="AAX257" s="127"/>
      <c r="AAY257" s="127"/>
      <c r="AAZ257" s="127"/>
      <c r="ABA257" s="127"/>
      <c r="ABB257" s="127"/>
      <c r="ABC257" s="127"/>
      <c r="ABD257" s="127"/>
      <c r="ABE257" s="127"/>
      <c r="ABF257" s="127"/>
      <c r="ABG257" s="127"/>
      <c r="ABH257" s="127"/>
      <c r="ABI257" s="127"/>
      <c r="ABJ257" s="127"/>
      <c r="ABK257" s="127"/>
      <c r="ABL257" s="127"/>
      <c r="ABM257" s="127"/>
      <c r="ABN257" s="127"/>
      <c r="ABO257" s="127"/>
      <c r="ABP257" s="127"/>
      <c r="ABQ257" s="127"/>
      <c r="ABR257" s="127"/>
      <c r="ABS257" s="127"/>
      <c r="ABT257" s="127"/>
      <c r="ABU257" s="127"/>
      <c r="ABV257" s="127"/>
      <c r="ABW257" s="127"/>
      <c r="ABX257" s="127"/>
      <c r="ABY257" s="127"/>
      <c r="ABZ257" s="127"/>
      <c r="ACA257" s="127"/>
      <c r="ACB257" s="127"/>
      <c r="ACC257" s="127"/>
      <c r="ACD257" s="127"/>
      <c r="ACE257" s="127"/>
      <c r="ACF257" s="127"/>
      <c r="ACG257" s="127"/>
      <c r="ACH257" s="127"/>
      <c r="ACI257" s="127"/>
      <c r="ACJ257" s="127"/>
      <c r="ACK257" s="127"/>
      <c r="ACL257" s="127"/>
      <c r="ACM257" s="127"/>
      <c r="ACN257" s="127"/>
      <c r="ACO257" s="127"/>
      <c r="ACP257" s="127"/>
      <c r="ACQ257" s="127"/>
      <c r="ACR257" s="127"/>
      <c r="ACS257" s="127"/>
      <c r="ACT257" s="127"/>
      <c r="ACU257" s="127"/>
      <c r="ACV257" s="127"/>
      <c r="ACW257" s="127"/>
      <c r="ACX257" s="127"/>
      <c r="ACY257" s="127"/>
      <c r="ACZ257" s="127"/>
      <c r="ADA257" s="127"/>
      <c r="ADB257" s="126"/>
      <c r="ADC257" s="126"/>
      <c r="ADD257" s="126"/>
      <c r="ADE257" s="126"/>
      <c r="ADF257" s="126"/>
    </row>
    <row r="258" spans="1:786" ht="15.6" x14ac:dyDescent="0.3">
      <c r="A258" s="38">
        <v>3</v>
      </c>
      <c r="B258" s="98" t="s">
        <v>729</v>
      </c>
      <c r="C258" s="99" t="s">
        <v>510</v>
      </c>
      <c r="D258" s="100" t="s">
        <v>58</v>
      </c>
      <c r="E258" s="100" t="s">
        <v>202</v>
      </c>
      <c r="F258" s="100">
        <v>14</v>
      </c>
      <c r="G258" s="45"/>
      <c r="H258" s="100">
        <v>2</v>
      </c>
      <c r="I258" s="100" t="s">
        <v>47</v>
      </c>
      <c r="J258" s="100" t="s">
        <v>135</v>
      </c>
      <c r="K258" s="101">
        <v>48</v>
      </c>
      <c r="L258" s="55">
        <v>1972</v>
      </c>
      <c r="M258" s="120">
        <v>1972</v>
      </c>
      <c r="N258" s="102"/>
      <c r="O258" s="103"/>
      <c r="P258" s="103"/>
      <c r="Q258" s="50" t="s">
        <v>429</v>
      </c>
      <c r="R258" s="78" t="s">
        <v>730</v>
      </c>
      <c r="S258" s="34" t="s">
        <v>265</v>
      </c>
      <c r="T258" s="35" t="str">
        <f t="shared" si="25"/>
        <v>Ag Pb</v>
      </c>
      <c r="U258" s="34"/>
      <c r="V258" s="34"/>
      <c r="W258" s="34"/>
      <c r="X258" s="34"/>
      <c r="Y258" s="34"/>
      <c r="Z258" s="34"/>
      <c r="AA258" s="34"/>
      <c r="AC258" s="36">
        <f>N258/1896653</f>
        <v>0</v>
      </c>
      <c r="AD258" s="36">
        <f>O258/39</f>
        <v>0</v>
      </c>
      <c r="AE258" s="36">
        <f>P258/14</f>
        <v>0</v>
      </c>
      <c r="AF258" s="36">
        <f>SUM(AC258:AE258)</f>
        <v>0</v>
      </c>
      <c r="AG258" s="37"/>
      <c r="AH258" s="37">
        <f>IF(A258=1,AF258,0)</f>
        <v>0</v>
      </c>
      <c r="AI258" s="37">
        <f>IF(A258=2,AF258,0)</f>
        <v>0</v>
      </c>
      <c r="AJ258" s="37">
        <f>IF(A258=3,AF258,0)</f>
        <v>0</v>
      </c>
    </row>
    <row r="259" spans="1:786" ht="24" x14ac:dyDescent="0.3">
      <c r="A259" s="56">
        <v>1</v>
      </c>
      <c r="B259" s="98" t="s">
        <v>731</v>
      </c>
      <c r="C259" s="99" t="s">
        <v>127</v>
      </c>
      <c r="D259" s="100" t="s">
        <v>220</v>
      </c>
      <c r="E259" s="100" t="s">
        <v>202</v>
      </c>
      <c r="F259" s="100">
        <v>15</v>
      </c>
      <c r="G259" s="45">
        <v>12340000</v>
      </c>
      <c r="H259" s="100">
        <v>1</v>
      </c>
      <c r="I259" s="100" t="s">
        <v>47</v>
      </c>
      <c r="J259" s="100" t="s">
        <v>99</v>
      </c>
      <c r="K259" s="101">
        <v>31</v>
      </c>
      <c r="L259" s="55">
        <v>1971</v>
      </c>
      <c r="M259" s="63">
        <v>26270</v>
      </c>
      <c r="N259" s="102">
        <v>9000000</v>
      </c>
      <c r="O259" s="103">
        <v>120</v>
      </c>
      <c r="P259" s="103"/>
      <c r="Q259" s="50" t="s">
        <v>732</v>
      </c>
      <c r="R259" s="78" t="s">
        <v>733</v>
      </c>
      <c r="S259" s="34" t="s">
        <v>270</v>
      </c>
      <c r="T259" s="35" t="str">
        <f t="shared" si="25"/>
        <v>P</v>
      </c>
      <c r="U259" s="34"/>
      <c r="V259" s="34"/>
      <c r="W259" s="34"/>
      <c r="X259" s="34"/>
      <c r="Y259" s="34"/>
      <c r="Z259" s="34"/>
      <c r="AA259" s="34"/>
      <c r="AC259" s="36">
        <f>N259/1896653</f>
        <v>4.7452011517130437</v>
      </c>
      <c r="AD259" s="36">
        <f>O259/39</f>
        <v>3.0769230769230771</v>
      </c>
      <c r="AE259" s="36">
        <f>P259/14</f>
        <v>0</v>
      </c>
      <c r="AF259" s="36">
        <f>SUM(AC259:AE259)</f>
        <v>7.8221242286361203</v>
      </c>
      <c r="AG259" s="37"/>
      <c r="AH259" s="37">
        <f>IF(A259=1,AF259,0)</f>
        <v>7.8221242286361203</v>
      </c>
      <c r="AI259" s="37">
        <f>IF(A259=2,AF259,0)</f>
        <v>0</v>
      </c>
      <c r="AJ259" s="37">
        <f>IF(A259=3,AF259,0)</f>
        <v>0</v>
      </c>
      <c r="ADB259" s="126"/>
      <c r="ADC259" s="126"/>
      <c r="ADD259" s="126"/>
      <c r="ADE259" s="126"/>
      <c r="ADF259" s="126"/>
    </row>
    <row r="260" spans="1:786" ht="24" x14ac:dyDescent="0.3">
      <c r="A260" s="56">
        <v>1</v>
      </c>
      <c r="B260" s="98" t="s">
        <v>734</v>
      </c>
      <c r="C260" s="99" t="s">
        <v>46</v>
      </c>
      <c r="D260" s="128"/>
      <c r="E260" s="128"/>
      <c r="F260" s="100">
        <v>25</v>
      </c>
      <c r="G260" s="45"/>
      <c r="H260" s="100">
        <v>1</v>
      </c>
      <c r="I260" s="100" t="s">
        <v>47</v>
      </c>
      <c r="J260" s="100" t="s">
        <v>82</v>
      </c>
      <c r="K260" s="101" t="s">
        <v>44</v>
      </c>
      <c r="L260" s="55">
        <v>1971</v>
      </c>
      <c r="M260" s="63">
        <v>26236</v>
      </c>
      <c r="N260" s="102">
        <v>300000</v>
      </c>
      <c r="O260" s="103"/>
      <c r="P260" s="103">
        <v>89</v>
      </c>
      <c r="Q260" s="50" t="s">
        <v>735</v>
      </c>
      <c r="R260" s="78" t="s">
        <v>736</v>
      </c>
      <c r="S260" s="34"/>
      <c r="T260" s="35" t="str">
        <f t="shared" si="25"/>
        <v>Au</v>
      </c>
      <c r="U260" s="34"/>
      <c r="V260" s="34"/>
      <c r="W260" s="34"/>
      <c r="X260" s="34"/>
      <c r="Y260" s="34"/>
      <c r="Z260" s="34"/>
      <c r="AA260" s="34"/>
      <c r="AC260" s="36">
        <f>N260/1896653</f>
        <v>0.15817337172376814</v>
      </c>
      <c r="AD260" s="36">
        <f>O260/39</f>
        <v>0</v>
      </c>
      <c r="AE260" s="36">
        <f>P260/14</f>
        <v>6.3571428571428568</v>
      </c>
      <c r="AF260" s="36">
        <f>SUM(AC260:AE260)</f>
        <v>6.5153162288666246</v>
      </c>
      <c r="AG260" s="37"/>
      <c r="AH260" s="37">
        <f>IF(A260=1,AF260,0)</f>
        <v>6.5153162288666246</v>
      </c>
      <c r="AI260" s="37">
        <f>IF(A260=2,AF260,0)</f>
        <v>0</v>
      </c>
      <c r="AJ260" s="37">
        <f>IF(A260=3,AF260,0)</f>
        <v>0</v>
      </c>
      <c r="ADB260" s="126"/>
      <c r="ADC260" s="126"/>
      <c r="ADD260" s="126"/>
      <c r="ADE260" s="126"/>
      <c r="ADF260" s="126"/>
    </row>
    <row r="261" spans="1:786" s="130" customFormat="1" ht="24" x14ac:dyDescent="0.3">
      <c r="A261" s="56">
        <v>1</v>
      </c>
      <c r="B261" s="98" t="s">
        <v>737</v>
      </c>
      <c r="C261" s="99"/>
      <c r="D261" s="100"/>
      <c r="E261" s="100"/>
      <c r="F261" s="100"/>
      <c r="G261" s="45"/>
      <c r="H261" s="100">
        <v>1</v>
      </c>
      <c r="I261" s="100" t="s">
        <v>47</v>
      </c>
      <c r="J261" s="100" t="s">
        <v>250</v>
      </c>
      <c r="K261" s="101" t="s">
        <v>44</v>
      </c>
      <c r="L261" s="55">
        <v>1971</v>
      </c>
      <c r="M261" s="122">
        <v>26011</v>
      </c>
      <c r="N261" s="102"/>
      <c r="O261" s="129"/>
      <c r="P261" s="103" t="s">
        <v>738</v>
      </c>
      <c r="Q261" s="50" t="s">
        <v>739</v>
      </c>
      <c r="R261" s="78" t="s">
        <v>740</v>
      </c>
      <c r="S261" s="34"/>
      <c r="T261" s="35"/>
      <c r="U261" s="34"/>
      <c r="V261" s="34"/>
      <c r="W261" s="34"/>
      <c r="X261" s="34"/>
      <c r="Y261" s="34"/>
      <c r="Z261" s="34"/>
      <c r="AA261" s="34"/>
      <c r="AB261" s="62"/>
      <c r="AC261" s="36">
        <f>N261/1896653</f>
        <v>0</v>
      </c>
      <c r="AD261" s="36">
        <f>O261/39</f>
        <v>0</v>
      </c>
      <c r="AE261" s="36" t="e">
        <f>P261/14</f>
        <v>#VALUE!</v>
      </c>
      <c r="AF261" s="36" t="e">
        <f>SUM(AC261:AE261)</f>
        <v>#VALUE!</v>
      </c>
      <c r="AG261" s="37"/>
      <c r="AH261" s="37" t="e">
        <f>IF(A261=1,AF261,0)</f>
        <v>#VALUE!</v>
      </c>
      <c r="AI261" s="37">
        <f>IF(A261=2,AF261,0)</f>
        <v>0</v>
      </c>
      <c r="AJ261" s="37">
        <f>IF(A261=3,AF261,0)</f>
        <v>0</v>
      </c>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23"/>
      <c r="EJ261" s="123"/>
      <c r="EK261" s="123"/>
      <c r="EL261" s="123"/>
      <c r="EM261" s="123"/>
      <c r="EN261" s="123"/>
      <c r="EO261" s="123"/>
      <c r="EP261" s="123"/>
      <c r="EQ261" s="123"/>
      <c r="ER261" s="123"/>
      <c r="ES261" s="123"/>
      <c r="ET261" s="123"/>
      <c r="EU261" s="123"/>
      <c r="EV261" s="123"/>
      <c r="EW261" s="123"/>
      <c r="EX261" s="123"/>
      <c r="EY261" s="123"/>
      <c r="EZ261" s="123"/>
      <c r="FA261" s="123"/>
      <c r="FB261" s="123"/>
      <c r="FC261" s="123"/>
      <c r="FD261" s="123"/>
      <c r="FE261" s="123"/>
      <c r="FF261" s="123"/>
      <c r="FG261" s="123"/>
      <c r="FH261" s="123"/>
      <c r="FI261" s="123"/>
      <c r="FJ261" s="123"/>
      <c r="FK261" s="123"/>
      <c r="FL261" s="123"/>
      <c r="FM261" s="123"/>
      <c r="FN261" s="123"/>
      <c r="FO261" s="123"/>
      <c r="FP261" s="123"/>
      <c r="FQ261" s="123"/>
      <c r="FR261" s="123"/>
      <c r="FS261" s="123"/>
      <c r="FT261" s="123"/>
      <c r="FU261" s="123"/>
      <c r="FV261" s="123"/>
      <c r="FW261" s="123"/>
      <c r="FX261" s="123"/>
      <c r="FY261" s="123"/>
      <c r="FZ261" s="123"/>
      <c r="GA261" s="123"/>
      <c r="GB261" s="123"/>
      <c r="GC261" s="123"/>
      <c r="GD261" s="123"/>
      <c r="GE261" s="123"/>
      <c r="GF261" s="123"/>
      <c r="GG261" s="123"/>
      <c r="GH261" s="123"/>
      <c r="GI261" s="123"/>
      <c r="GJ261" s="123"/>
      <c r="GK261" s="123"/>
      <c r="GL261" s="123"/>
      <c r="GM261" s="123"/>
      <c r="GN261" s="123"/>
      <c r="GO261" s="123"/>
      <c r="GP261" s="123"/>
      <c r="GQ261" s="123"/>
      <c r="GR261" s="123"/>
      <c r="GS261" s="123"/>
      <c r="GT261" s="123"/>
      <c r="GU261" s="123"/>
      <c r="GV261" s="123"/>
      <c r="GW261" s="123"/>
      <c r="GX261" s="123"/>
      <c r="GY261" s="123"/>
      <c r="GZ261" s="123"/>
      <c r="HA261" s="123"/>
      <c r="HB261" s="123"/>
      <c r="HC261" s="123"/>
      <c r="HD261" s="123"/>
      <c r="HE261" s="123"/>
      <c r="HF261" s="123"/>
      <c r="HG261" s="123"/>
      <c r="HH261" s="123"/>
      <c r="HI261" s="123"/>
      <c r="HJ261" s="123"/>
      <c r="HK261" s="123"/>
      <c r="HL261" s="123"/>
      <c r="HM261" s="123"/>
      <c r="HN261" s="123"/>
      <c r="HO261" s="123"/>
      <c r="HP261" s="123"/>
      <c r="HQ261" s="123"/>
      <c r="HR261" s="123"/>
      <c r="HS261" s="123"/>
      <c r="HT261" s="123"/>
      <c r="HU261" s="123"/>
      <c r="HV261" s="123"/>
      <c r="HW261" s="123"/>
      <c r="HX261" s="123"/>
      <c r="HY261" s="123"/>
      <c r="HZ261" s="123"/>
      <c r="IA261" s="123"/>
      <c r="IB261" s="123"/>
      <c r="IC261" s="123"/>
      <c r="ID261" s="123"/>
      <c r="IE261" s="123"/>
      <c r="IF261" s="123"/>
      <c r="IG261" s="123"/>
      <c r="IH261" s="123"/>
      <c r="II261" s="123"/>
      <c r="IJ261" s="123"/>
      <c r="IK261" s="123"/>
      <c r="IL261" s="123"/>
      <c r="IM261" s="123"/>
      <c r="IN261" s="123"/>
      <c r="IO261" s="123"/>
      <c r="IP261" s="123"/>
      <c r="IQ261" s="123"/>
      <c r="IR261" s="123"/>
      <c r="IS261" s="123"/>
      <c r="IT261" s="123"/>
      <c r="IU261" s="123"/>
      <c r="IV261" s="123"/>
      <c r="IW261" s="123"/>
      <c r="IX261" s="123"/>
      <c r="IY261" s="123"/>
      <c r="IZ261" s="123"/>
      <c r="JA261" s="123"/>
      <c r="JB261" s="123"/>
      <c r="JC261" s="123"/>
      <c r="JD261" s="123"/>
      <c r="JE261" s="123"/>
      <c r="JF261" s="123"/>
      <c r="JG261" s="123"/>
      <c r="JH261" s="123"/>
      <c r="JI261" s="123"/>
      <c r="JJ261" s="123"/>
      <c r="JK261" s="123"/>
      <c r="JL261" s="123"/>
      <c r="JM261" s="123"/>
      <c r="JN261" s="123"/>
      <c r="JO261" s="123"/>
      <c r="JP261" s="123"/>
      <c r="JQ261" s="123"/>
      <c r="JR261" s="123"/>
      <c r="JS261" s="123"/>
      <c r="JT261" s="123"/>
      <c r="JU261" s="123"/>
      <c r="JV261" s="123"/>
      <c r="JW261" s="123"/>
      <c r="JX261" s="123"/>
      <c r="JY261" s="123"/>
      <c r="JZ261" s="123"/>
      <c r="KA261" s="123"/>
      <c r="KB261" s="123"/>
      <c r="KC261" s="123"/>
      <c r="KD261" s="123"/>
      <c r="KE261" s="123"/>
      <c r="KF261" s="123"/>
      <c r="KG261" s="123"/>
      <c r="KH261" s="123"/>
      <c r="KI261" s="123"/>
      <c r="KJ261" s="123"/>
      <c r="KK261" s="123"/>
      <c r="KL261" s="123"/>
      <c r="KM261" s="123"/>
      <c r="KN261" s="123"/>
      <c r="KO261" s="123"/>
      <c r="KP261" s="123"/>
      <c r="KQ261" s="123"/>
      <c r="KR261" s="123"/>
      <c r="KS261" s="123"/>
      <c r="KT261" s="123"/>
      <c r="KU261" s="123"/>
      <c r="KV261" s="123"/>
      <c r="KW261" s="123"/>
      <c r="KX261" s="123"/>
      <c r="KY261" s="123"/>
      <c r="KZ261" s="123"/>
      <c r="LA261" s="123"/>
      <c r="LB261" s="123"/>
      <c r="LC261" s="123"/>
      <c r="LD261" s="123"/>
      <c r="LE261" s="123"/>
      <c r="LF261" s="123"/>
      <c r="LG261" s="123"/>
      <c r="LH261" s="123"/>
      <c r="LI261" s="123"/>
      <c r="LJ261" s="123"/>
      <c r="LK261" s="123"/>
      <c r="LL261" s="123"/>
      <c r="LM261" s="123"/>
      <c r="LN261" s="123"/>
      <c r="LO261" s="123"/>
      <c r="LP261" s="123"/>
      <c r="LQ261" s="123"/>
      <c r="LR261" s="123"/>
      <c r="LS261" s="123"/>
      <c r="LT261" s="123"/>
      <c r="LU261" s="123"/>
      <c r="LV261" s="123"/>
      <c r="LW261" s="123"/>
      <c r="LX261" s="123"/>
      <c r="LY261" s="123"/>
      <c r="LZ261" s="123"/>
      <c r="MA261" s="123"/>
      <c r="MB261" s="123"/>
      <c r="MC261" s="123"/>
      <c r="MD261" s="123"/>
      <c r="ME261" s="123"/>
      <c r="MF261" s="123"/>
      <c r="MG261" s="123"/>
      <c r="MH261" s="123"/>
      <c r="MI261" s="123"/>
      <c r="MJ261" s="123"/>
      <c r="MK261" s="123"/>
      <c r="ML261" s="123"/>
      <c r="MM261" s="123"/>
      <c r="MN261" s="123"/>
      <c r="MO261" s="123"/>
      <c r="MP261" s="123"/>
      <c r="MQ261" s="123"/>
      <c r="MR261" s="123"/>
      <c r="MS261" s="123"/>
      <c r="MT261" s="123"/>
      <c r="MU261" s="123"/>
      <c r="MV261" s="123"/>
      <c r="MW261" s="123"/>
      <c r="MX261" s="123"/>
      <c r="MY261" s="123"/>
      <c r="MZ261" s="123"/>
      <c r="NA261" s="123"/>
      <c r="NB261" s="123"/>
      <c r="NC261" s="123"/>
      <c r="ND261" s="123"/>
      <c r="NE261" s="123"/>
      <c r="NF261" s="123"/>
      <c r="NG261" s="123"/>
      <c r="NH261" s="123"/>
      <c r="NI261" s="123"/>
      <c r="NJ261" s="123"/>
      <c r="NK261" s="123"/>
      <c r="NL261" s="123"/>
      <c r="NM261" s="123"/>
      <c r="NN261" s="123"/>
      <c r="NO261" s="123"/>
      <c r="NP261" s="123"/>
      <c r="NQ261" s="123"/>
      <c r="NR261" s="123"/>
      <c r="NS261" s="123"/>
      <c r="NT261" s="123"/>
      <c r="NU261" s="123"/>
      <c r="NV261" s="123"/>
      <c r="NW261" s="123"/>
      <c r="NX261" s="123"/>
      <c r="NY261" s="123"/>
      <c r="NZ261" s="123"/>
      <c r="OA261" s="123"/>
      <c r="OB261" s="123"/>
      <c r="OC261" s="123"/>
      <c r="OD261" s="123"/>
      <c r="OE261" s="123"/>
      <c r="OF261" s="123"/>
      <c r="OG261" s="123"/>
      <c r="OH261" s="123"/>
      <c r="OI261" s="123"/>
      <c r="OJ261" s="123"/>
      <c r="OK261" s="123"/>
      <c r="OL261" s="123"/>
      <c r="OM261" s="123"/>
      <c r="ON261" s="123"/>
      <c r="OO261" s="123"/>
      <c r="OP261" s="123"/>
      <c r="OQ261" s="123"/>
      <c r="OR261" s="123"/>
      <c r="OS261" s="123"/>
      <c r="OT261" s="123"/>
      <c r="OU261" s="123"/>
      <c r="OV261" s="123"/>
      <c r="OW261" s="123"/>
      <c r="OX261" s="123"/>
      <c r="OY261" s="123"/>
      <c r="OZ261" s="123"/>
      <c r="PA261" s="123"/>
      <c r="PB261" s="123"/>
      <c r="PC261" s="123"/>
      <c r="PD261" s="123"/>
      <c r="PE261" s="123"/>
      <c r="PF261" s="123"/>
      <c r="PG261" s="123"/>
      <c r="PH261" s="123"/>
      <c r="PI261" s="123"/>
      <c r="PJ261" s="123"/>
      <c r="PK261" s="123"/>
      <c r="PL261" s="123"/>
      <c r="PM261" s="123"/>
      <c r="PN261" s="123"/>
      <c r="PO261" s="123"/>
      <c r="PP261" s="123"/>
      <c r="PQ261" s="123"/>
      <c r="PR261" s="123"/>
      <c r="PS261" s="123"/>
      <c r="PT261" s="123"/>
      <c r="PU261" s="123"/>
      <c r="PV261" s="123"/>
      <c r="PW261" s="123"/>
      <c r="PX261" s="123"/>
      <c r="PY261" s="123"/>
      <c r="PZ261" s="123"/>
      <c r="QA261" s="123"/>
      <c r="QB261" s="123"/>
      <c r="QC261" s="123"/>
      <c r="QD261" s="123"/>
      <c r="QE261" s="123"/>
      <c r="QF261" s="123"/>
      <c r="QG261" s="123"/>
      <c r="QH261" s="123"/>
      <c r="QI261" s="123"/>
      <c r="QJ261" s="123"/>
      <c r="QK261" s="123"/>
      <c r="QL261" s="123"/>
      <c r="QM261" s="123"/>
      <c r="QN261" s="123"/>
      <c r="QO261" s="123"/>
      <c r="QP261" s="123"/>
      <c r="QQ261" s="123"/>
      <c r="QR261" s="123"/>
      <c r="QS261" s="123"/>
      <c r="QT261" s="123"/>
      <c r="QU261" s="123"/>
      <c r="QV261" s="123"/>
      <c r="QW261" s="123"/>
      <c r="QX261" s="123"/>
      <c r="QY261" s="123"/>
      <c r="QZ261" s="123"/>
      <c r="RA261" s="123"/>
      <c r="RB261" s="123"/>
      <c r="RC261" s="123"/>
      <c r="RD261" s="123"/>
      <c r="RE261" s="123"/>
      <c r="RF261" s="123"/>
      <c r="RG261" s="123"/>
      <c r="RH261" s="123"/>
      <c r="RI261" s="123"/>
      <c r="RJ261" s="123"/>
      <c r="RK261" s="123"/>
      <c r="RL261" s="123"/>
      <c r="RM261" s="123"/>
      <c r="RN261" s="123"/>
      <c r="RO261" s="123"/>
      <c r="RP261" s="123"/>
      <c r="RQ261" s="123"/>
      <c r="RR261" s="123"/>
      <c r="RS261" s="123"/>
      <c r="RT261" s="123"/>
      <c r="RU261" s="123"/>
      <c r="RV261" s="123"/>
      <c r="RW261" s="123"/>
      <c r="RX261" s="123"/>
      <c r="RY261" s="123"/>
      <c r="RZ261" s="123"/>
      <c r="SA261" s="123"/>
      <c r="SB261" s="123"/>
      <c r="SC261" s="123"/>
      <c r="SD261" s="123"/>
      <c r="SE261" s="123"/>
      <c r="SF261" s="123"/>
      <c r="SG261" s="123"/>
      <c r="SH261" s="123"/>
      <c r="SI261" s="123"/>
      <c r="SJ261" s="123"/>
      <c r="SK261" s="123"/>
      <c r="SL261" s="123"/>
      <c r="SM261" s="123"/>
      <c r="SN261" s="123"/>
      <c r="SO261" s="123"/>
      <c r="SP261" s="123"/>
      <c r="SQ261" s="123"/>
      <c r="SR261" s="123"/>
      <c r="SS261" s="123"/>
      <c r="ST261" s="123"/>
      <c r="SU261" s="123"/>
      <c r="SV261" s="123"/>
      <c r="SW261" s="123"/>
      <c r="SX261" s="123"/>
      <c r="SY261" s="123"/>
      <c r="SZ261" s="123"/>
      <c r="TA261" s="123"/>
      <c r="TB261" s="123"/>
      <c r="TC261" s="123"/>
      <c r="TD261" s="123"/>
      <c r="TE261" s="123"/>
      <c r="TF261" s="123"/>
      <c r="TG261" s="123"/>
      <c r="TH261" s="123"/>
      <c r="TI261" s="123"/>
      <c r="TJ261" s="123"/>
      <c r="TK261" s="123"/>
      <c r="TL261" s="123"/>
      <c r="TM261" s="123"/>
      <c r="TN261" s="123"/>
      <c r="TO261" s="123"/>
      <c r="TP261" s="123"/>
      <c r="TQ261" s="123"/>
      <c r="TR261" s="123"/>
      <c r="TS261" s="123"/>
      <c r="TT261" s="123"/>
      <c r="TU261" s="123"/>
      <c r="TV261" s="123"/>
      <c r="TW261" s="123"/>
      <c r="TX261" s="123"/>
      <c r="TY261" s="123"/>
      <c r="TZ261" s="123"/>
      <c r="UA261" s="123"/>
      <c r="UB261" s="123"/>
      <c r="UC261" s="123"/>
      <c r="UD261" s="123"/>
      <c r="UE261" s="123"/>
      <c r="UF261" s="123"/>
      <c r="UG261" s="123"/>
      <c r="UH261" s="123"/>
      <c r="UI261" s="123"/>
      <c r="UJ261" s="123"/>
      <c r="UK261" s="123"/>
      <c r="UL261" s="123"/>
      <c r="UM261" s="123"/>
      <c r="UN261" s="123"/>
      <c r="UO261" s="123"/>
      <c r="UP261" s="123"/>
      <c r="UQ261" s="123"/>
      <c r="UR261" s="123"/>
      <c r="US261" s="123"/>
      <c r="UT261" s="123"/>
      <c r="UU261" s="123"/>
      <c r="UV261" s="123"/>
      <c r="UW261" s="123"/>
      <c r="UX261" s="123"/>
      <c r="UY261" s="123"/>
      <c r="UZ261" s="123"/>
      <c r="VA261" s="123"/>
      <c r="VB261" s="123"/>
      <c r="VC261" s="123"/>
      <c r="VD261" s="123"/>
      <c r="VE261" s="123"/>
      <c r="VF261" s="123"/>
      <c r="VG261" s="123"/>
      <c r="VH261" s="123"/>
      <c r="VI261" s="123"/>
      <c r="VJ261" s="123"/>
      <c r="VK261" s="123"/>
      <c r="VL261" s="123"/>
      <c r="VM261" s="123"/>
      <c r="VN261" s="123"/>
      <c r="VO261" s="123"/>
      <c r="VP261" s="123"/>
      <c r="VQ261" s="123"/>
      <c r="VR261" s="123"/>
      <c r="VS261" s="123"/>
      <c r="VT261" s="123"/>
      <c r="VU261" s="123"/>
      <c r="VV261" s="123"/>
      <c r="VW261" s="123"/>
      <c r="VX261" s="123"/>
      <c r="VY261" s="123"/>
      <c r="VZ261" s="123"/>
      <c r="WA261" s="123"/>
      <c r="WB261" s="123"/>
      <c r="WC261" s="123"/>
      <c r="WD261" s="123"/>
      <c r="WE261" s="123"/>
      <c r="WF261" s="123"/>
      <c r="WG261" s="123"/>
      <c r="WH261" s="123"/>
      <c r="WI261" s="123"/>
      <c r="WJ261" s="123"/>
      <c r="WK261" s="123"/>
      <c r="WL261" s="123"/>
      <c r="WM261" s="123"/>
      <c r="WN261" s="123"/>
      <c r="WO261" s="123"/>
      <c r="WP261" s="123"/>
      <c r="WQ261" s="123"/>
      <c r="WR261" s="123"/>
      <c r="WS261" s="123"/>
      <c r="WT261" s="123"/>
      <c r="WU261" s="123"/>
      <c r="WV261" s="123"/>
      <c r="WW261" s="123"/>
      <c r="WX261" s="123"/>
      <c r="WY261" s="123"/>
      <c r="WZ261" s="123"/>
      <c r="XA261" s="123"/>
      <c r="XB261" s="123"/>
      <c r="XC261" s="123"/>
      <c r="XD261" s="123"/>
      <c r="XE261" s="123"/>
      <c r="XF261" s="123"/>
      <c r="XG261" s="123"/>
      <c r="XH261" s="123"/>
      <c r="XI261" s="123"/>
      <c r="XJ261" s="123"/>
      <c r="XK261" s="123"/>
      <c r="XL261" s="123"/>
      <c r="XM261" s="123"/>
      <c r="XN261" s="123"/>
      <c r="XO261" s="123"/>
      <c r="XP261" s="123"/>
      <c r="XQ261" s="123"/>
      <c r="XR261" s="123"/>
      <c r="XS261" s="123"/>
      <c r="XT261" s="123"/>
      <c r="XU261" s="123"/>
      <c r="XV261" s="123"/>
      <c r="XW261" s="123"/>
      <c r="XX261" s="123"/>
      <c r="XY261" s="123"/>
      <c r="XZ261" s="123"/>
      <c r="YA261" s="123"/>
      <c r="YB261" s="123"/>
      <c r="YC261" s="123"/>
      <c r="YD261" s="123"/>
      <c r="YE261" s="123"/>
      <c r="YF261" s="123"/>
      <c r="YG261" s="123"/>
      <c r="YH261" s="123"/>
      <c r="YI261" s="123"/>
      <c r="YJ261" s="123"/>
      <c r="YK261" s="123"/>
      <c r="YL261" s="123"/>
      <c r="YM261" s="123"/>
      <c r="YN261" s="123"/>
      <c r="YO261" s="123"/>
      <c r="YP261" s="123"/>
      <c r="YQ261" s="123"/>
      <c r="YR261" s="123"/>
      <c r="YS261" s="123"/>
      <c r="YT261" s="123"/>
      <c r="YU261" s="123"/>
      <c r="YV261" s="123"/>
      <c r="YW261" s="123"/>
      <c r="YX261" s="123"/>
      <c r="YY261" s="123"/>
      <c r="YZ261" s="123"/>
      <c r="ZA261" s="123"/>
      <c r="ZB261" s="123"/>
      <c r="ZC261" s="123"/>
      <c r="ZD261" s="123"/>
      <c r="ZE261" s="123"/>
      <c r="ZF261" s="123"/>
      <c r="ZG261" s="123"/>
      <c r="ZH261" s="123"/>
      <c r="ZI261" s="123"/>
      <c r="ZJ261" s="123"/>
      <c r="ZK261" s="123"/>
      <c r="ZL261" s="123"/>
      <c r="ZM261" s="123"/>
      <c r="ZN261" s="123"/>
      <c r="ZO261" s="123"/>
      <c r="ZP261" s="123"/>
      <c r="ZQ261" s="123"/>
      <c r="ZR261" s="123"/>
      <c r="ZS261" s="123"/>
      <c r="ZT261" s="123"/>
      <c r="ZU261" s="123"/>
      <c r="ZV261" s="123"/>
      <c r="ZW261" s="123"/>
      <c r="ZX261" s="123"/>
      <c r="ZY261" s="123"/>
      <c r="ZZ261" s="123"/>
      <c r="AAA261" s="123"/>
      <c r="AAB261" s="123"/>
      <c r="AAC261" s="123"/>
      <c r="AAD261" s="123"/>
      <c r="AAE261" s="123"/>
      <c r="AAF261" s="123"/>
      <c r="AAG261" s="123"/>
      <c r="AAH261" s="123"/>
      <c r="AAI261" s="123"/>
      <c r="AAJ261" s="123"/>
      <c r="AAK261" s="123"/>
      <c r="AAL261" s="123"/>
      <c r="AAM261" s="123"/>
      <c r="AAN261" s="123"/>
      <c r="AAO261" s="123"/>
      <c r="AAP261" s="123"/>
      <c r="AAQ261" s="123"/>
      <c r="AAR261" s="123"/>
      <c r="AAS261" s="123"/>
      <c r="AAT261" s="123"/>
      <c r="AAU261" s="123"/>
      <c r="AAV261" s="123"/>
      <c r="AAW261" s="123"/>
      <c r="AAX261" s="123"/>
      <c r="AAY261" s="123"/>
      <c r="AAZ261" s="123"/>
      <c r="ABA261" s="123"/>
      <c r="ABB261" s="123"/>
      <c r="ABC261" s="123"/>
      <c r="ABD261" s="123"/>
      <c r="ABE261" s="123"/>
      <c r="ABF261" s="123"/>
      <c r="ABG261" s="123"/>
      <c r="ABH261" s="123"/>
      <c r="ABI261" s="123"/>
      <c r="ABJ261" s="123"/>
      <c r="ABK261" s="123"/>
      <c r="ABL261" s="123"/>
      <c r="ABM261" s="123"/>
      <c r="ABN261" s="123"/>
      <c r="ABO261" s="123"/>
      <c r="ABP261" s="123"/>
      <c r="ABQ261" s="123"/>
      <c r="ABR261" s="123"/>
      <c r="ABS261" s="123"/>
      <c r="ABT261" s="123"/>
      <c r="ABU261" s="123"/>
      <c r="ABV261" s="123"/>
      <c r="ABW261" s="123"/>
      <c r="ABX261" s="123"/>
      <c r="ABY261" s="123"/>
      <c r="ABZ261" s="123"/>
      <c r="ACA261" s="123"/>
      <c r="ACB261" s="123"/>
      <c r="ACC261" s="123"/>
      <c r="ACD261" s="123"/>
      <c r="ACE261" s="123"/>
      <c r="ACF261" s="123"/>
      <c r="ACG261" s="123"/>
      <c r="ACH261" s="123"/>
      <c r="ACI261" s="123"/>
      <c r="ACJ261" s="123"/>
      <c r="ACK261" s="123"/>
      <c r="ACL261" s="123"/>
      <c r="ACM261" s="123"/>
      <c r="ACN261" s="123"/>
      <c r="ACO261" s="123"/>
      <c r="ACP261" s="123"/>
      <c r="ACQ261" s="123"/>
      <c r="ACR261" s="123"/>
      <c r="ACS261" s="123"/>
      <c r="ACT261" s="123"/>
      <c r="ACU261" s="123"/>
      <c r="ACV261" s="123"/>
      <c r="ACW261" s="123"/>
      <c r="ACX261" s="123"/>
      <c r="ACY261" s="123"/>
      <c r="ACZ261" s="123"/>
      <c r="ADA261" s="123"/>
      <c r="ADB261" s="123"/>
      <c r="ADC261" s="123"/>
      <c r="ADD261" s="123"/>
      <c r="ADE261" s="123"/>
      <c r="ADF261" s="123"/>
    </row>
    <row r="262" spans="1:786" ht="15.6" x14ac:dyDescent="0.3">
      <c r="A262" s="410">
        <v>2</v>
      </c>
      <c r="B262" s="98" t="s">
        <v>741</v>
      </c>
      <c r="C262" s="99"/>
      <c r="D262" s="100"/>
      <c r="E262" s="100"/>
      <c r="F262" s="100">
        <v>20</v>
      </c>
      <c r="G262" s="45"/>
      <c r="H262" s="100">
        <v>1</v>
      </c>
      <c r="I262" s="100" t="s">
        <v>73</v>
      </c>
      <c r="J262" s="100" t="s">
        <v>250</v>
      </c>
      <c r="K262" s="101" t="s">
        <v>44</v>
      </c>
      <c r="L262" s="55">
        <v>1971</v>
      </c>
      <c r="M262" s="120">
        <v>1971</v>
      </c>
      <c r="N262" s="102"/>
      <c r="O262" s="103"/>
      <c r="P262" s="103">
        <v>3</v>
      </c>
      <c r="Q262" s="50" t="s">
        <v>410</v>
      </c>
      <c r="R262" s="78" t="s">
        <v>742</v>
      </c>
      <c r="S262" s="34"/>
      <c r="T262" s="35"/>
      <c r="U262" s="34"/>
      <c r="V262" s="34"/>
      <c r="W262" s="34"/>
      <c r="X262" s="34"/>
      <c r="Y262" s="34"/>
      <c r="Z262" s="34"/>
      <c r="AA262" s="34"/>
      <c r="AC262" s="36"/>
      <c r="AD262" s="36"/>
      <c r="AE262" s="36"/>
      <c r="AF262" s="36"/>
      <c r="AG262" s="37"/>
      <c r="AH262" s="37"/>
      <c r="AI262" s="37"/>
      <c r="AJ262" s="37"/>
      <c r="ADB262" s="126"/>
      <c r="ADC262" s="126"/>
      <c r="ADD262" s="126"/>
      <c r="ADE262" s="126"/>
      <c r="ADF262" s="126"/>
    </row>
    <row r="263" spans="1:786" ht="49.8" customHeight="1" x14ac:dyDescent="0.3">
      <c r="A263" s="38">
        <v>3</v>
      </c>
      <c r="B263" s="98" t="s">
        <v>743</v>
      </c>
      <c r="C263" s="99" t="s">
        <v>309</v>
      </c>
      <c r="D263" s="100" t="s">
        <v>272</v>
      </c>
      <c r="E263" s="100" t="s">
        <v>202</v>
      </c>
      <c r="F263" s="100">
        <v>13</v>
      </c>
      <c r="G263" s="45"/>
      <c r="H263" s="100">
        <v>2</v>
      </c>
      <c r="I263" s="100" t="s">
        <v>47</v>
      </c>
      <c r="J263" s="100" t="s">
        <v>135</v>
      </c>
      <c r="K263" s="101">
        <v>95</v>
      </c>
      <c r="L263" s="55">
        <v>1971</v>
      </c>
      <c r="M263" s="120">
        <v>1971</v>
      </c>
      <c r="N263" s="102"/>
      <c r="O263" s="103"/>
      <c r="P263" s="103"/>
      <c r="Q263" s="50" t="s">
        <v>429</v>
      </c>
      <c r="R263" s="78" t="s">
        <v>744</v>
      </c>
      <c r="S263" s="34" t="s">
        <v>311</v>
      </c>
      <c r="T263" s="35" t="str">
        <f>C263</f>
        <v>Hg</v>
      </c>
      <c r="U263" s="34">
        <v>1.1000000000000001</v>
      </c>
      <c r="V263" s="34"/>
      <c r="W263" s="34"/>
      <c r="X263" s="34"/>
      <c r="Y263" s="34">
        <v>1940</v>
      </c>
      <c r="Z263" s="34"/>
      <c r="AA263" s="34"/>
      <c r="AC263" s="36">
        <f>N263/1896653</f>
        <v>0</v>
      </c>
      <c r="AD263" s="36">
        <f>O263/39</f>
        <v>0</v>
      </c>
      <c r="AE263" s="36">
        <f>P263/14</f>
        <v>0</v>
      </c>
      <c r="AF263" s="36">
        <f>SUM(AC263:AE263)</f>
        <v>0</v>
      </c>
      <c r="AG263" s="37"/>
      <c r="AH263" s="37">
        <f>IF(A263=1,AF263,0)</f>
        <v>0</v>
      </c>
      <c r="AI263" s="37">
        <f>IF(A263=2,AF263,0)</f>
        <v>0</v>
      </c>
      <c r="AJ263" s="37">
        <f>IF(A263=3,AF263,0)</f>
        <v>0</v>
      </c>
    </row>
    <row r="264" spans="1:786" ht="15.6" x14ac:dyDescent="0.3">
      <c r="A264" s="38">
        <v>3</v>
      </c>
      <c r="B264" s="98" t="s">
        <v>745</v>
      </c>
      <c r="C264" s="99" t="s">
        <v>746</v>
      </c>
      <c r="D264" s="100"/>
      <c r="E264" s="100"/>
      <c r="F264" s="100"/>
      <c r="G264" s="45"/>
      <c r="H264" s="100">
        <v>1</v>
      </c>
      <c r="I264" s="100" t="s">
        <v>73</v>
      </c>
      <c r="J264" s="100" t="s">
        <v>747</v>
      </c>
      <c r="K264" s="101" t="s">
        <v>44</v>
      </c>
      <c r="L264" s="55">
        <v>1971</v>
      </c>
      <c r="M264" s="120">
        <v>1971</v>
      </c>
      <c r="N264" s="102"/>
      <c r="O264" s="103"/>
      <c r="P264" s="103"/>
      <c r="Q264" s="50" t="s">
        <v>410</v>
      </c>
      <c r="R264" s="78" t="s">
        <v>748</v>
      </c>
      <c r="S264" s="34"/>
      <c r="T264" s="35"/>
      <c r="U264" s="34"/>
      <c r="V264" s="34"/>
      <c r="W264" s="34"/>
      <c r="X264" s="34"/>
      <c r="Y264" s="34"/>
      <c r="Z264" s="34"/>
      <c r="AA264" s="34"/>
      <c r="AC264" s="36"/>
      <c r="AD264" s="36"/>
      <c r="AE264" s="36"/>
      <c r="AF264" s="36"/>
      <c r="AG264" s="37"/>
      <c r="AH264" s="37"/>
      <c r="AI264" s="37"/>
      <c r="AJ264" s="37"/>
    </row>
    <row r="265" spans="1:786" ht="15.6" x14ac:dyDescent="0.3">
      <c r="A265" s="38">
        <v>3</v>
      </c>
      <c r="B265" s="98" t="s">
        <v>749</v>
      </c>
      <c r="C265" s="99" t="s">
        <v>750</v>
      </c>
      <c r="D265" s="100"/>
      <c r="E265" s="100"/>
      <c r="F265" s="100">
        <v>40</v>
      </c>
      <c r="G265" s="45"/>
      <c r="H265" s="100">
        <v>1</v>
      </c>
      <c r="I265" s="100" t="s">
        <v>47</v>
      </c>
      <c r="J265" s="100" t="s">
        <v>250</v>
      </c>
      <c r="K265" s="101">
        <v>135</v>
      </c>
      <c r="L265" s="55">
        <v>1971</v>
      </c>
      <c r="M265" s="120">
        <v>1971</v>
      </c>
      <c r="N265" s="102"/>
      <c r="O265" s="103"/>
      <c r="P265" s="103"/>
      <c r="Q265" s="50" t="s">
        <v>410</v>
      </c>
      <c r="R265" s="78" t="s">
        <v>751</v>
      </c>
      <c r="S265" s="34"/>
      <c r="T265" s="35" t="s">
        <v>750</v>
      </c>
      <c r="U265" s="34"/>
      <c r="V265" s="34"/>
      <c r="W265" s="34"/>
      <c r="X265" s="34"/>
      <c r="Y265" s="34"/>
      <c r="Z265" s="34"/>
      <c r="AA265" s="34"/>
      <c r="AC265" s="36">
        <v>0</v>
      </c>
      <c r="AD265" s="36">
        <v>0</v>
      </c>
      <c r="AE265" s="36">
        <v>0</v>
      </c>
      <c r="AF265" s="36">
        <v>0</v>
      </c>
      <c r="AG265" s="37"/>
      <c r="AH265" s="37">
        <v>0</v>
      </c>
      <c r="AI265" s="37">
        <v>0</v>
      </c>
      <c r="AJ265" s="37">
        <v>0</v>
      </c>
    </row>
    <row r="266" spans="1:786" ht="30" customHeight="1" x14ac:dyDescent="0.3">
      <c r="A266" s="38">
        <v>3</v>
      </c>
      <c r="B266" s="98" t="s">
        <v>752</v>
      </c>
      <c r="C266" s="99" t="s">
        <v>99</v>
      </c>
      <c r="D266" s="100"/>
      <c r="E266" s="100"/>
      <c r="F266" s="100"/>
      <c r="G266" s="45"/>
      <c r="H266" s="100">
        <v>1</v>
      </c>
      <c r="I266" s="100" t="s">
        <v>47</v>
      </c>
      <c r="J266" s="100" t="s">
        <v>48</v>
      </c>
      <c r="K266" s="101">
        <v>181</v>
      </c>
      <c r="L266" s="55">
        <v>1971</v>
      </c>
      <c r="M266" s="120">
        <v>1971</v>
      </c>
      <c r="N266" s="102"/>
      <c r="O266" s="103"/>
      <c r="P266" s="103"/>
      <c r="Q266" s="50" t="s">
        <v>429</v>
      </c>
      <c r="R266" s="78" t="s">
        <v>753</v>
      </c>
      <c r="S266" s="34" t="s">
        <v>270</v>
      </c>
      <c r="T266" s="35" t="str">
        <f t="shared" ref="T266:T274" si="30">C266</f>
        <v>U</v>
      </c>
      <c r="U266" s="34"/>
      <c r="V266" s="34"/>
      <c r="W266" s="34"/>
      <c r="X266" s="34"/>
      <c r="Y266" s="34"/>
      <c r="Z266" s="34"/>
      <c r="AA266" s="34"/>
      <c r="AC266" s="36">
        <f t="shared" ref="AC266:AC317" si="31">N266/1896653</f>
        <v>0</v>
      </c>
      <c r="AD266" s="36">
        <f t="shared" ref="AD266:AD317" si="32">O266/39</f>
        <v>0</v>
      </c>
      <c r="AE266" s="36">
        <f t="shared" ref="AE266:AE317" si="33">P266/14</f>
        <v>0</v>
      </c>
      <c r="AF266" s="36">
        <f t="shared" ref="AF266:AF296" si="34">SUM(AC266:AE266)</f>
        <v>0</v>
      </c>
      <c r="AG266" s="37"/>
      <c r="AH266" s="37">
        <f>IF(A266=1,AF266,0)</f>
        <v>0</v>
      </c>
      <c r="AI266" s="37">
        <f>IF(A266=2,AF266,0)</f>
        <v>0</v>
      </c>
      <c r="AJ266" s="37">
        <f>IF(A266=3,AF266,0)</f>
        <v>0</v>
      </c>
    </row>
    <row r="267" spans="1:786" ht="15.6" x14ac:dyDescent="0.3">
      <c r="A267" s="56">
        <v>1</v>
      </c>
      <c r="B267" s="98" t="s">
        <v>754</v>
      </c>
      <c r="C267" s="99" t="s">
        <v>65</v>
      </c>
      <c r="D267" s="100"/>
      <c r="E267" s="100"/>
      <c r="F267" s="100">
        <v>50</v>
      </c>
      <c r="G267" s="45">
        <v>1000000</v>
      </c>
      <c r="H267" s="100">
        <v>1</v>
      </c>
      <c r="I267" s="100" t="s">
        <v>47</v>
      </c>
      <c r="J267" s="100" t="s">
        <v>341</v>
      </c>
      <c r="K267" s="101">
        <v>88</v>
      </c>
      <c r="L267" s="55">
        <v>1970</v>
      </c>
      <c r="M267" s="58">
        <v>25812</v>
      </c>
      <c r="N267" s="102">
        <v>68000</v>
      </c>
      <c r="O267" s="103"/>
      <c r="P267" s="103">
        <v>89</v>
      </c>
      <c r="Q267" s="50" t="s">
        <v>363</v>
      </c>
      <c r="R267" s="78" t="s">
        <v>755</v>
      </c>
      <c r="S267" s="34" t="s">
        <v>296</v>
      </c>
      <c r="T267" s="35" t="str">
        <f t="shared" si="30"/>
        <v>Cu</v>
      </c>
      <c r="U267" s="34">
        <v>612</v>
      </c>
      <c r="V267" s="34">
        <v>3</v>
      </c>
      <c r="W267" s="34"/>
      <c r="X267" s="34">
        <v>3</v>
      </c>
      <c r="Y267" s="34">
        <v>1967</v>
      </c>
      <c r="Z267" s="34">
        <v>50</v>
      </c>
      <c r="AA267" s="34"/>
      <c r="AC267" s="36">
        <f t="shared" si="31"/>
        <v>3.5852630924054107E-2</v>
      </c>
      <c r="AD267" s="36">
        <f t="shared" si="32"/>
        <v>0</v>
      </c>
      <c r="AE267" s="36">
        <f t="shared" si="33"/>
        <v>6.3571428571428568</v>
      </c>
      <c r="AF267" s="36">
        <f t="shared" si="34"/>
        <v>6.3929954880669104</v>
      </c>
      <c r="AG267" s="37"/>
      <c r="AH267" s="37">
        <f>IF(A267=1,AF267,0)</f>
        <v>6.3929954880669104</v>
      </c>
      <c r="AI267" s="37">
        <f>IF(A267=2,AF267,0)</f>
        <v>0</v>
      </c>
      <c r="AJ267" s="37">
        <f>IF(A267=3,AF267,0)</f>
        <v>0</v>
      </c>
      <c r="ADB267" s="126"/>
      <c r="ADC267" s="126"/>
      <c r="ADD267" s="126"/>
      <c r="ADE267" s="126"/>
      <c r="ADF267" s="126"/>
    </row>
    <row r="268" spans="1:786" ht="27.6" customHeight="1" x14ac:dyDescent="0.3">
      <c r="A268" s="38">
        <v>3</v>
      </c>
      <c r="B268" s="98" t="s">
        <v>756</v>
      </c>
      <c r="C268" s="99" t="s">
        <v>512</v>
      </c>
      <c r="D268" s="100" t="s">
        <v>58</v>
      </c>
      <c r="E268" s="100" t="s">
        <v>81</v>
      </c>
      <c r="F268" s="100">
        <v>18</v>
      </c>
      <c r="G268" s="45"/>
      <c r="H268" s="100">
        <v>1</v>
      </c>
      <c r="I268" s="100" t="s">
        <v>47</v>
      </c>
      <c r="J268" s="100" t="s">
        <v>82</v>
      </c>
      <c r="K268" s="101">
        <v>75</v>
      </c>
      <c r="L268" s="55">
        <v>1970</v>
      </c>
      <c r="M268" s="58">
        <v>25569</v>
      </c>
      <c r="N268" s="102">
        <v>15000</v>
      </c>
      <c r="O268" s="103">
        <v>3.5000000000000003E-2</v>
      </c>
      <c r="P268" s="103"/>
      <c r="Q268" s="50" t="s">
        <v>363</v>
      </c>
      <c r="R268" s="78" t="s">
        <v>757</v>
      </c>
      <c r="S268" s="34" t="s">
        <v>270</v>
      </c>
      <c r="T268" s="35" t="str">
        <f t="shared" si="30"/>
        <v>Clay</v>
      </c>
      <c r="U268" s="34"/>
      <c r="V268" s="34"/>
      <c r="W268" s="34"/>
      <c r="X268" s="34"/>
      <c r="Y268" s="34"/>
      <c r="Z268" s="34"/>
      <c r="AA268" s="34"/>
      <c r="AC268" s="36">
        <f t="shared" si="31"/>
        <v>7.9086685861884075E-3</v>
      </c>
      <c r="AD268" s="36">
        <f t="shared" si="32"/>
        <v>8.9743589743589754E-4</v>
      </c>
      <c r="AE268" s="36">
        <f t="shared" si="33"/>
        <v>0</v>
      </c>
      <c r="AF268" s="36">
        <f t="shared" si="34"/>
        <v>8.8061044836243059E-3</v>
      </c>
      <c r="AG268" s="37"/>
      <c r="AH268" s="37">
        <f>IF(A268=1,AF268,0)</f>
        <v>0</v>
      </c>
      <c r="AI268" s="37">
        <f>IF(A268=2,AF268,0)</f>
        <v>0</v>
      </c>
      <c r="AJ268" s="37">
        <f>IF(A268=3,AF268,0)</f>
        <v>8.8061044836243059E-3</v>
      </c>
    </row>
    <row r="269" spans="1:786" ht="15.6" x14ac:dyDescent="0.3">
      <c r="A269" s="38">
        <v>3</v>
      </c>
      <c r="B269" s="98" t="s">
        <v>758</v>
      </c>
      <c r="C269" s="99" t="s">
        <v>512</v>
      </c>
      <c r="D269" s="100" t="s">
        <v>272</v>
      </c>
      <c r="E269" s="100" t="s">
        <v>81</v>
      </c>
      <c r="F269" s="100">
        <v>3</v>
      </c>
      <c r="G269" s="45"/>
      <c r="H269" s="100">
        <v>1</v>
      </c>
      <c r="I269" s="100" t="s">
        <v>47</v>
      </c>
      <c r="J269" s="100" t="s">
        <v>53</v>
      </c>
      <c r="K269" s="101">
        <v>93</v>
      </c>
      <c r="L269" s="55">
        <v>1970</v>
      </c>
      <c r="M269" s="120">
        <v>1970</v>
      </c>
      <c r="N269" s="102"/>
      <c r="O269" s="103"/>
      <c r="P269" s="103"/>
      <c r="Q269" s="50" t="s">
        <v>429</v>
      </c>
      <c r="R269" s="78" t="s">
        <v>759</v>
      </c>
      <c r="S269" s="34" t="s">
        <v>270</v>
      </c>
      <c r="T269" s="35" t="str">
        <f t="shared" si="30"/>
        <v>Clay</v>
      </c>
      <c r="U269" s="34"/>
      <c r="V269" s="34"/>
      <c r="W269" s="34"/>
      <c r="X269" s="34"/>
      <c r="Y269" s="34"/>
      <c r="Z269" s="34"/>
      <c r="AA269" s="34"/>
      <c r="AC269" s="36">
        <f t="shared" si="31"/>
        <v>0</v>
      </c>
      <c r="AD269" s="36">
        <f t="shared" si="32"/>
        <v>0</v>
      </c>
      <c r="AE269" s="36">
        <f t="shared" si="33"/>
        <v>0</v>
      </c>
      <c r="AF269" s="36">
        <f t="shared" si="34"/>
        <v>0</v>
      </c>
      <c r="AG269" s="37"/>
      <c r="AH269" s="37">
        <f>IF(A269=1,AF269,0)</f>
        <v>0</v>
      </c>
      <c r="AI269" s="37">
        <f>IF(A269=2,AF269,0)</f>
        <v>0</v>
      </c>
      <c r="AJ269" s="37">
        <f>IF(A269=3,AF269,0)</f>
        <v>0</v>
      </c>
    </row>
    <row r="270" spans="1:786" ht="15.6" x14ac:dyDescent="0.3">
      <c r="A270" s="38">
        <v>3</v>
      </c>
      <c r="B270" s="98" t="s">
        <v>760</v>
      </c>
      <c r="C270" s="99" t="s">
        <v>512</v>
      </c>
      <c r="D270" s="100" t="s">
        <v>201</v>
      </c>
      <c r="E270" s="100" t="s">
        <v>427</v>
      </c>
      <c r="F270" s="100">
        <v>15</v>
      </c>
      <c r="G270" s="45"/>
      <c r="H270" s="100">
        <v>1</v>
      </c>
      <c r="I270" s="100" t="s">
        <v>47</v>
      </c>
      <c r="J270" s="100" t="s">
        <v>48</v>
      </c>
      <c r="K270" s="101">
        <v>97</v>
      </c>
      <c r="L270" s="55">
        <v>1970</v>
      </c>
      <c r="M270" s="120">
        <v>1970</v>
      </c>
      <c r="N270" s="102"/>
      <c r="O270" s="103"/>
      <c r="P270" s="103"/>
      <c r="Q270" s="50" t="s">
        <v>429</v>
      </c>
      <c r="R270" s="78" t="s">
        <v>761</v>
      </c>
      <c r="S270" s="34" t="s">
        <v>270</v>
      </c>
      <c r="T270" s="35" t="str">
        <f t="shared" si="30"/>
        <v>Clay</v>
      </c>
      <c r="U270" s="34"/>
      <c r="V270" s="34"/>
      <c r="W270" s="34"/>
      <c r="X270" s="34"/>
      <c r="Y270" s="34"/>
      <c r="Z270" s="34"/>
      <c r="AA270" s="34"/>
      <c r="AC270" s="36">
        <f t="shared" si="31"/>
        <v>0</v>
      </c>
      <c r="AD270" s="36">
        <f t="shared" si="32"/>
        <v>0</v>
      </c>
      <c r="AE270" s="36">
        <f t="shared" si="33"/>
        <v>0</v>
      </c>
      <c r="AF270" s="36">
        <f t="shared" si="34"/>
        <v>0</v>
      </c>
      <c r="AG270" s="37"/>
      <c r="AH270" s="37">
        <f>IF(A270=1,AF270,0)</f>
        <v>0</v>
      </c>
      <c r="AI270" s="37">
        <f>IF(A270=2,AF270,0)</f>
        <v>0</v>
      </c>
      <c r="AJ270" s="37">
        <f>IF(A270=3,AF270,0)</f>
        <v>0</v>
      </c>
    </row>
    <row r="271" spans="1:786" ht="24" x14ac:dyDescent="0.3">
      <c r="A271" s="38">
        <v>3</v>
      </c>
      <c r="B271" s="98" t="s">
        <v>762</v>
      </c>
      <c r="C271" s="99" t="s">
        <v>599</v>
      </c>
      <c r="D271" s="100" t="s">
        <v>58</v>
      </c>
      <c r="E271" s="100" t="s">
        <v>81</v>
      </c>
      <c r="F271" s="100">
        <v>15</v>
      </c>
      <c r="G271" s="45"/>
      <c r="H271" s="100">
        <v>1</v>
      </c>
      <c r="I271" s="100" t="s">
        <v>47</v>
      </c>
      <c r="J271" s="100" t="s">
        <v>53</v>
      </c>
      <c r="K271" s="101">
        <v>152</v>
      </c>
      <c r="L271" s="55">
        <v>1970</v>
      </c>
      <c r="M271" s="120">
        <v>1970</v>
      </c>
      <c r="N271" s="102"/>
      <c r="O271" s="103"/>
      <c r="P271" s="103"/>
      <c r="Q271" s="50" t="s">
        <v>429</v>
      </c>
      <c r="R271" s="78" t="s">
        <v>763</v>
      </c>
      <c r="S271" s="34" t="s">
        <v>270</v>
      </c>
      <c r="T271" s="35" t="str">
        <f t="shared" si="30"/>
        <v>Gypsum</v>
      </c>
      <c r="U271" s="34"/>
      <c r="V271" s="34"/>
      <c r="W271" s="34"/>
      <c r="X271" s="34"/>
      <c r="Y271" s="34"/>
      <c r="Z271" s="34"/>
      <c r="AA271" s="34"/>
      <c r="AC271" s="36">
        <f t="shared" si="31"/>
        <v>0</v>
      </c>
      <c r="AD271" s="36">
        <f t="shared" si="32"/>
        <v>0</v>
      </c>
      <c r="AE271" s="36">
        <f t="shared" si="33"/>
        <v>0</v>
      </c>
      <c r="AF271" s="36">
        <f t="shared" si="34"/>
        <v>0</v>
      </c>
      <c r="AG271" s="37"/>
      <c r="AH271" s="37">
        <f>IF(A271=1,AF271,0)</f>
        <v>0</v>
      </c>
      <c r="AI271" s="37">
        <f>IF(A271=2,AF271,0)</f>
        <v>0</v>
      </c>
      <c r="AJ271" s="37">
        <f>IF(A271=3,AF271,0)</f>
        <v>0</v>
      </c>
    </row>
    <row r="272" spans="1:786" s="1" customFormat="1" ht="15.6" x14ac:dyDescent="0.3">
      <c r="A272" s="38">
        <v>3</v>
      </c>
      <c r="B272" s="98" t="s">
        <v>764</v>
      </c>
      <c r="C272" s="99" t="s">
        <v>127</v>
      </c>
      <c r="D272" s="100"/>
      <c r="E272" s="100"/>
      <c r="F272" s="100">
        <v>21</v>
      </c>
      <c r="G272" s="45"/>
      <c r="H272" s="100">
        <v>1</v>
      </c>
      <c r="I272" s="100" t="s">
        <v>47</v>
      </c>
      <c r="J272" s="100" t="s">
        <v>99</v>
      </c>
      <c r="K272" s="101">
        <v>182</v>
      </c>
      <c r="L272" s="55">
        <v>1970</v>
      </c>
      <c r="M272" s="120">
        <v>1970</v>
      </c>
      <c r="N272" s="102"/>
      <c r="O272" s="103"/>
      <c r="P272" s="103"/>
      <c r="Q272" s="50" t="s">
        <v>429</v>
      </c>
      <c r="R272" s="78" t="s">
        <v>765</v>
      </c>
      <c r="S272" s="34" t="s">
        <v>270</v>
      </c>
      <c r="T272" s="35" t="str">
        <f t="shared" si="30"/>
        <v>P</v>
      </c>
      <c r="U272" s="34"/>
      <c r="V272" s="34"/>
      <c r="W272" s="34"/>
      <c r="X272" s="34"/>
      <c r="Y272" s="34"/>
      <c r="Z272" s="34"/>
      <c r="AA272" s="34"/>
      <c r="AC272" s="36">
        <f t="shared" si="31"/>
        <v>0</v>
      </c>
      <c r="AD272" s="36">
        <f t="shared" si="32"/>
        <v>0</v>
      </c>
      <c r="AE272" s="36">
        <f t="shared" si="33"/>
        <v>0</v>
      </c>
      <c r="AF272" s="36">
        <f t="shared" si="34"/>
        <v>0</v>
      </c>
      <c r="AG272" s="37"/>
      <c r="AH272" s="37">
        <f>IF(A272=1,AF272,0)</f>
        <v>0</v>
      </c>
      <c r="AI272" s="37">
        <f>IF(A272=2,AF272,0)</f>
        <v>0</v>
      </c>
      <c r="AJ272" s="37">
        <f>IF(A272=3,AF272,0)</f>
        <v>0</v>
      </c>
    </row>
    <row r="273" spans="1:781" s="1" customFormat="1" ht="15.6" x14ac:dyDescent="0.3">
      <c r="A273" s="38">
        <v>3</v>
      </c>
      <c r="B273" s="41" t="s">
        <v>766</v>
      </c>
      <c r="C273" s="24" t="s">
        <v>65</v>
      </c>
      <c r="D273" s="25" t="s">
        <v>58</v>
      </c>
      <c r="E273" s="25"/>
      <c r="F273" s="25"/>
      <c r="G273" s="79"/>
      <c r="H273" s="25">
        <v>2</v>
      </c>
      <c r="I273" s="25" t="s">
        <v>47</v>
      </c>
      <c r="J273" s="25" t="s">
        <v>206</v>
      </c>
      <c r="K273" s="95"/>
      <c r="L273" s="28">
        <v>1969</v>
      </c>
      <c r="M273" s="97">
        <v>25458</v>
      </c>
      <c r="N273" s="30">
        <v>11356</v>
      </c>
      <c r="O273" s="31"/>
      <c r="P273" s="31"/>
      <c r="Q273" s="32" t="s">
        <v>378</v>
      </c>
      <c r="R273" s="33" t="s">
        <v>767</v>
      </c>
      <c r="S273" s="34"/>
      <c r="T273" s="35" t="str">
        <f t="shared" si="30"/>
        <v>Cu</v>
      </c>
      <c r="U273" s="34"/>
      <c r="V273" s="34"/>
      <c r="W273" s="34"/>
      <c r="X273" s="34"/>
      <c r="Y273" s="34"/>
      <c r="Z273" s="34"/>
      <c r="AA273" s="34"/>
      <c r="AC273" s="36">
        <f t="shared" si="31"/>
        <v>5.9873893643170367E-3</v>
      </c>
      <c r="AD273" s="36">
        <f t="shared" si="32"/>
        <v>0</v>
      </c>
      <c r="AE273" s="36">
        <f t="shared" si="33"/>
        <v>0</v>
      </c>
      <c r="AF273" s="36">
        <f t="shared" si="34"/>
        <v>5.9873893643170367E-3</v>
      </c>
      <c r="AG273" s="37"/>
      <c r="AH273" s="37">
        <f>IF(A273=1,AF273,0)</f>
        <v>0</v>
      </c>
      <c r="AI273" s="37">
        <f>IF(A273=2,AF273,0)</f>
        <v>0</v>
      </c>
      <c r="AJ273" s="37">
        <f>IF(A273=3,AF273,0)</f>
        <v>5.9873893643170367E-3</v>
      </c>
    </row>
    <row r="274" spans="1:781" s="1" customFormat="1" ht="24" x14ac:dyDescent="0.3">
      <c r="A274" s="409">
        <v>2</v>
      </c>
      <c r="B274" s="41" t="s">
        <v>768</v>
      </c>
      <c r="C274" s="24" t="s">
        <v>80</v>
      </c>
      <c r="D274" s="25"/>
      <c r="E274" s="25"/>
      <c r="F274" s="25"/>
      <c r="G274" s="79"/>
      <c r="H274" s="25">
        <v>1</v>
      </c>
      <c r="I274" s="25" t="s">
        <v>47</v>
      </c>
      <c r="J274" s="25" t="s">
        <v>82</v>
      </c>
      <c r="K274" s="95">
        <v>15</v>
      </c>
      <c r="L274" s="28">
        <v>1969</v>
      </c>
      <c r="M274" s="92">
        <v>1969</v>
      </c>
      <c r="N274" s="30">
        <v>115000</v>
      </c>
      <c r="O274" s="31">
        <v>3.5000000000000003E-2</v>
      </c>
      <c r="P274" s="31">
        <v>1</v>
      </c>
      <c r="Q274" s="32" t="s">
        <v>363</v>
      </c>
      <c r="R274" s="33" t="s">
        <v>769</v>
      </c>
      <c r="S274" s="104"/>
      <c r="T274" s="35" t="str">
        <f t="shared" si="30"/>
        <v>Fe</v>
      </c>
      <c r="U274" s="104"/>
      <c r="V274" s="104"/>
      <c r="W274" s="104"/>
      <c r="X274" s="104"/>
      <c r="Y274" s="104"/>
      <c r="Z274" s="104"/>
      <c r="AA274" s="104"/>
      <c r="AB274" s="105"/>
      <c r="AC274" s="36">
        <f t="shared" si="31"/>
        <v>6.0633125827444449E-2</v>
      </c>
      <c r="AD274" s="36">
        <f t="shared" si="32"/>
        <v>8.9743589743589754E-4</v>
      </c>
      <c r="AE274" s="36">
        <f t="shared" si="33"/>
        <v>7.1428571428571425E-2</v>
      </c>
      <c r="AF274" s="36">
        <f t="shared" si="34"/>
        <v>0.13295913315345176</v>
      </c>
      <c r="AG274" s="37"/>
      <c r="AH274" s="37">
        <f>IF(A274=1,AF274,0)</f>
        <v>0</v>
      </c>
      <c r="AI274" s="37">
        <f>IF(A274=2,AF274,0)</f>
        <v>0.13295913315345176</v>
      </c>
      <c r="AJ274" s="37">
        <f>IF(A274=3,AF274,0)</f>
        <v>0</v>
      </c>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c r="CP274" s="106"/>
      <c r="CQ274" s="106"/>
      <c r="CR274" s="106"/>
      <c r="CS274" s="106"/>
      <c r="CT274" s="106"/>
      <c r="CU274" s="106"/>
      <c r="CV274" s="106"/>
      <c r="CW274" s="106"/>
      <c r="CX274" s="106"/>
      <c r="CY274" s="106"/>
      <c r="CZ274" s="106"/>
      <c r="DA274" s="106"/>
      <c r="DB274" s="106"/>
      <c r="DC274" s="106"/>
      <c r="DD274" s="106"/>
      <c r="DE274" s="106"/>
      <c r="DF274" s="106"/>
      <c r="DG274" s="106"/>
      <c r="DH274" s="106"/>
      <c r="DI274" s="106"/>
      <c r="DJ274" s="106"/>
      <c r="DK274" s="106"/>
      <c r="DL274" s="106"/>
      <c r="DM274" s="106"/>
      <c r="DN274" s="106"/>
      <c r="DO274" s="106"/>
      <c r="DP274" s="106"/>
      <c r="DQ274" s="106"/>
      <c r="DR274" s="106"/>
      <c r="DS274" s="106"/>
      <c r="DT274" s="106"/>
      <c r="DU274" s="106"/>
      <c r="DV274" s="106"/>
      <c r="DW274" s="106"/>
      <c r="DX274" s="106"/>
      <c r="DY274" s="106"/>
      <c r="DZ274" s="106"/>
      <c r="EA274" s="106"/>
      <c r="EB274" s="106"/>
      <c r="EC274" s="106"/>
      <c r="ED274" s="106"/>
      <c r="EE274" s="106"/>
      <c r="EF274" s="106"/>
      <c r="EG274" s="106"/>
      <c r="EH274" s="106"/>
      <c r="EI274" s="106"/>
      <c r="EJ274" s="106"/>
      <c r="EK274" s="106"/>
      <c r="EL274" s="106"/>
      <c r="EM274" s="106"/>
      <c r="EN274" s="106"/>
      <c r="EO274" s="106"/>
      <c r="EP274" s="106"/>
      <c r="EQ274" s="106"/>
      <c r="ER274" s="106"/>
      <c r="ES274" s="106"/>
      <c r="ET274" s="106"/>
      <c r="EU274" s="106"/>
      <c r="EV274" s="106"/>
      <c r="EW274" s="106"/>
      <c r="EX274" s="106"/>
      <c r="EY274" s="106"/>
      <c r="EZ274" s="106"/>
      <c r="FA274" s="106"/>
      <c r="FB274" s="106"/>
      <c r="FC274" s="106"/>
      <c r="FD274" s="106"/>
      <c r="FE274" s="106"/>
      <c r="FF274" s="106"/>
      <c r="FG274" s="106"/>
      <c r="FH274" s="106"/>
      <c r="FI274" s="106"/>
      <c r="FJ274" s="106"/>
      <c r="FK274" s="106"/>
      <c r="FL274" s="106"/>
      <c r="FM274" s="106"/>
      <c r="FN274" s="106"/>
      <c r="FO274" s="106"/>
      <c r="FP274" s="106"/>
      <c r="FQ274" s="106"/>
      <c r="FR274" s="106"/>
      <c r="FS274" s="106"/>
      <c r="FT274" s="106"/>
      <c r="FU274" s="106"/>
      <c r="FV274" s="106"/>
      <c r="FW274" s="106"/>
      <c r="FX274" s="106"/>
      <c r="FY274" s="106"/>
      <c r="FZ274" s="106"/>
      <c r="GA274" s="106"/>
      <c r="GB274" s="106"/>
      <c r="GC274" s="106"/>
      <c r="GD274" s="106"/>
      <c r="GE274" s="106"/>
      <c r="GF274" s="106"/>
      <c r="GG274" s="106"/>
      <c r="GH274" s="106"/>
      <c r="GI274" s="106"/>
      <c r="GJ274" s="106"/>
      <c r="GK274" s="106"/>
      <c r="GL274" s="106"/>
      <c r="GM274" s="106"/>
      <c r="GN274" s="106"/>
      <c r="GO274" s="106"/>
      <c r="GP274" s="106"/>
      <c r="GQ274" s="106"/>
      <c r="GR274" s="106"/>
      <c r="GS274" s="106"/>
      <c r="GT274" s="106"/>
      <c r="GU274" s="106"/>
      <c r="GV274" s="106"/>
      <c r="GW274" s="106"/>
      <c r="GX274" s="106"/>
      <c r="GY274" s="106"/>
      <c r="GZ274" s="106"/>
      <c r="HA274" s="106"/>
      <c r="HB274" s="106"/>
      <c r="HC274" s="106"/>
      <c r="HD274" s="106"/>
      <c r="HE274" s="106"/>
      <c r="HF274" s="106"/>
      <c r="HG274" s="106"/>
      <c r="HH274" s="106"/>
      <c r="HI274" s="106"/>
      <c r="HJ274" s="106"/>
      <c r="HK274" s="106"/>
      <c r="HL274" s="106"/>
      <c r="HM274" s="106"/>
      <c r="HN274" s="106"/>
      <c r="HO274" s="106"/>
      <c r="HP274" s="106"/>
      <c r="HQ274" s="106"/>
      <c r="HR274" s="106"/>
      <c r="HS274" s="106"/>
      <c r="HT274" s="106"/>
      <c r="HU274" s="106"/>
      <c r="HV274" s="106"/>
      <c r="HW274" s="106"/>
      <c r="HX274" s="106"/>
      <c r="HY274" s="106"/>
      <c r="HZ274" s="106"/>
      <c r="IA274" s="106"/>
      <c r="IB274" s="106"/>
      <c r="IC274" s="106"/>
      <c r="ID274" s="106"/>
      <c r="IE274" s="106"/>
      <c r="IF274" s="106"/>
      <c r="IG274" s="106"/>
      <c r="IH274" s="106"/>
      <c r="II274" s="106"/>
      <c r="IJ274" s="106"/>
      <c r="IK274" s="106"/>
      <c r="IL274" s="106"/>
      <c r="IM274" s="106"/>
      <c r="IN274" s="106"/>
      <c r="IO274" s="106"/>
      <c r="IP274" s="106"/>
      <c r="IQ274" s="106"/>
      <c r="IR274" s="106"/>
      <c r="IS274" s="106"/>
      <c r="IT274" s="106"/>
      <c r="IU274" s="106"/>
      <c r="IV274" s="106"/>
      <c r="IW274" s="106"/>
      <c r="IX274" s="106"/>
      <c r="IY274" s="106"/>
      <c r="IZ274" s="106"/>
      <c r="JA274" s="106"/>
      <c r="JB274" s="106"/>
      <c r="JC274" s="106"/>
      <c r="JD274" s="106"/>
      <c r="JE274" s="106"/>
      <c r="JF274" s="106"/>
      <c r="JG274" s="106"/>
      <c r="JH274" s="106"/>
      <c r="JI274" s="106"/>
      <c r="JJ274" s="106"/>
      <c r="JK274" s="106"/>
      <c r="JL274" s="106"/>
      <c r="JM274" s="106"/>
      <c r="JN274" s="106"/>
      <c r="JO274" s="106"/>
      <c r="JP274" s="106"/>
      <c r="JQ274" s="106"/>
      <c r="JR274" s="106"/>
      <c r="JS274" s="106"/>
      <c r="JT274" s="106"/>
      <c r="JU274" s="106"/>
      <c r="JV274" s="106"/>
      <c r="JW274" s="106"/>
      <c r="JX274" s="106"/>
      <c r="JY274" s="106"/>
      <c r="JZ274" s="106"/>
      <c r="KA274" s="106"/>
      <c r="KB274" s="106"/>
      <c r="KC274" s="106"/>
      <c r="KD274" s="106"/>
      <c r="KE274" s="106"/>
      <c r="KF274" s="106"/>
      <c r="KG274" s="106"/>
      <c r="KH274" s="106"/>
      <c r="KI274" s="106"/>
      <c r="KJ274" s="106"/>
      <c r="KK274" s="106"/>
      <c r="KL274" s="106"/>
      <c r="KM274" s="106"/>
      <c r="KN274" s="106"/>
      <c r="KO274" s="106"/>
      <c r="KP274" s="106"/>
      <c r="KQ274" s="106"/>
      <c r="KR274" s="106"/>
      <c r="KS274" s="106"/>
      <c r="KT274" s="106"/>
      <c r="KU274" s="106"/>
      <c r="KV274" s="106"/>
      <c r="KW274" s="106"/>
      <c r="KX274" s="106"/>
      <c r="KY274" s="106"/>
      <c r="KZ274" s="106"/>
      <c r="LA274" s="106"/>
      <c r="LB274" s="106"/>
      <c r="LC274" s="106"/>
      <c r="LD274" s="106"/>
      <c r="LE274" s="106"/>
      <c r="LF274" s="106"/>
      <c r="LG274" s="106"/>
      <c r="LH274" s="106"/>
      <c r="LI274" s="106"/>
      <c r="LJ274" s="106"/>
      <c r="LK274" s="106"/>
      <c r="LL274" s="106"/>
      <c r="LM274" s="106"/>
      <c r="LN274" s="106"/>
      <c r="LO274" s="106"/>
      <c r="LP274" s="106"/>
      <c r="LQ274" s="106"/>
      <c r="LR274" s="106"/>
      <c r="LS274" s="106"/>
      <c r="LT274" s="106"/>
      <c r="LU274" s="106"/>
      <c r="LV274" s="106"/>
      <c r="LW274" s="106"/>
      <c r="LX274" s="106"/>
      <c r="LY274" s="106"/>
      <c r="LZ274" s="106"/>
      <c r="MA274" s="106"/>
      <c r="MB274" s="106"/>
      <c r="MC274" s="106"/>
      <c r="MD274" s="106"/>
      <c r="ME274" s="106"/>
      <c r="MF274" s="106"/>
      <c r="MG274" s="106"/>
      <c r="MH274" s="106"/>
      <c r="MI274" s="106"/>
      <c r="MJ274" s="106"/>
      <c r="MK274" s="106"/>
      <c r="ML274" s="106"/>
      <c r="MM274" s="106"/>
      <c r="MN274" s="106"/>
      <c r="MO274" s="106"/>
      <c r="MP274" s="106"/>
      <c r="MQ274" s="106"/>
      <c r="MR274" s="106"/>
      <c r="MS274" s="106"/>
      <c r="MT274" s="106"/>
      <c r="MU274" s="106"/>
      <c r="MV274" s="106"/>
      <c r="MW274" s="106"/>
      <c r="MX274" s="106"/>
      <c r="MY274" s="106"/>
      <c r="MZ274" s="106"/>
      <c r="NA274" s="106"/>
      <c r="NB274" s="106"/>
      <c r="NC274" s="106"/>
      <c r="ND274" s="106"/>
      <c r="NE274" s="106"/>
      <c r="NF274" s="106"/>
      <c r="NG274" s="106"/>
      <c r="NH274" s="106"/>
      <c r="NI274" s="106"/>
      <c r="NJ274" s="106"/>
      <c r="NK274" s="106"/>
      <c r="NL274" s="106"/>
      <c r="NM274" s="106"/>
      <c r="NN274" s="106"/>
      <c r="NO274" s="106"/>
      <c r="NP274" s="106"/>
      <c r="NQ274" s="106"/>
      <c r="NR274" s="106"/>
      <c r="NS274" s="106"/>
      <c r="NT274" s="106"/>
      <c r="NU274" s="106"/>
      <c r="NV274" s="106"/>
      <c r="NW274" s="106"/>
      <c r="NX274" s="106"/>
      <c r="NY274" s="106"/>
      <c r="NZ274" s="106"/>
      <c r="OA274" s="106"/>
      <c r="OB274" s="106"/>
      <c r="OC274" s="106"/>
      <c r="OD274" s="106"/>
      <c r="OE274" s="106"/>
      <c r="OF274" s="106"/>
      <c r="OG274" s="106"/>
      <c r="OH274" s="106"/>
      <c r="OI274" s="106"/>
      <c r="OJ274" s="106"/>
      <c r="OK274" s="106"/>
      <c r="OL274" s="106"/>
      <c r="OM274" s="106"/>
      <c r="ON274" s="106"/>
      <c r="OO274" s="106"/>
      <c r="OP274" s="106"/>
      <c r="OQ274" s="106"/>
      <c r="OR274" s="106"/>
      <c r="OS274" s="106"/>
      <c r="OT274" s="106"/>
      <c r="OU274" s="106"/>
      <c r="OV274" s="106"/>
      <c r="OW274" s="106"/>
      <c r="OX274" s="106"/>
      <c r="OY274" s="106"/>
      <c r="OZ274" s="106"/>
      <c r="PA274" s="106"/>
      <c r="PB274" s="106"/>
      <c r="PC274" s="106"/>
      <c r="PD274" s="106"/>
      <c r="PE274" s="106"/>
      <c r="PF274" s="106"/>
      <c r="PG274" s="106"/>
      <c r="PH274" s="106"/>
      <c r="PI274" s="106"/>
      <c r="PJ274" s="106"/>
      <c r="PK274" s="106"/>
      <c r="PL274" s="106"/>
      <c r="PM274" s="106"/>
      <c r="PN274" s="106"/>
      <c r="PO274" s="106"/>
      <c r="PP274" s="106"/>
      <c r="PQ274" s="106"/>
      <c r="PR274" s="106"/>
      <c r="PS274" s="106"/>
      <c r="PT274" s="106"/>
      <c r="PU274" s="106"/>
      <c r="PV274" s="106"/>
      <c r="PW274" s="106"/>
      <c r="PX274" s="106"/>
      <c r="PY274" s="106"/>
      <c r="PZ274" s="106"/>
      <c r="QA274" s="106"/>
      <c r="QB274" s="106"/>
      <c r="QC274" s="106"/>
      <c r="QD274" s="106"/>
      <c r="QE274" s="106"/>
      <c r="QF274" s="106"/>
      <c r="QG274" s="106"/>
      <c r="QH274" s="106"/>
      <c r="QI274" s="106"/>
      <c r="QJ274" s="106"/>
      <c r="QK274" s="106"/>
      <c r="QL274" s="106"/>
      <c r="QM274" s="106"/>
      <c r="QN274" s="106"/>
      <c r="QO274" s="106"/>
      <c r="QP274" s="106"/>
      <c r="QQ274" s="106"/>
      <c r="QR274" s="106"/>
      <c r="QS274" s="106"/>
      <c r="QT274" s="106"/>
      <c r="QU274" s="106"/>
      <c r="QV274" s="106"/>
      <c r="QW274" s="106"/>
      <c r="QX274" s="106"/>
      <c r="QY274" s="106"/>
      <c r="QZ274" s="106"/>
      <c r="RA274" s="106"/>
      <c r="RB274" s="106"/>
      <c r="RC274" s="106"/>
      <c r="RD274" s="106"/>
      <c r="RE274" s="106"/>
      <c r="RF274" s="106"/>
      <c r="RG274" s="106"/>
      <c r="RH274" s="106"/>
      <c r="RI274" s="106"/>
      <c r="RJ274" s="106"/>
      <c r="RK274" s="106"/>
      <c r="RL274" s="106"/>
      <c r="RM274" s="106"/>
      <c r="RN274" s="106"/>
      <c r="RO274" s="106"/>
      <c r="RP274" s="106"/>
      <c r="RQ274" s="106"/>
      <c r="RR274" s="106"/>
      <c r="RS274" s="106"/>
      <c r="RT274" s="106"/>
      <c r="RU274" s="106"/>
      <c r="RV274" s="106"/>
      <c r="RW274" s="106"/>
      <c r="RX274" s="106"/>
      <c r="RY274" s="106"/>
      <c r="RZ274" s="106"/>
      <c r="SA274" s="106"/>
      <c r="SB274" s="106"/>
      <c r="SC274" s="106"/>
      <c r="SD274" s="106"/>
      <c r="SE274" s="106"/>
      <c r="SF274" s="106"/>
      <c r="SG274" s="106"/>
      <c r="SH274" s="106"/>
      <c r="SI274" s="106"/>
      <c r="SJ274" s="106"/>
      <c r="SK274" s="106"/>
      <c r="SL274" s="106"/>
      <c r="SM274" s="106"/>
      <c r="SN274" s="106"/>
      <c r="SO274" s="106"/>
      <c r="SP274" s="106"/>
      <c r="SQ274" s="106"/>
      <c r="SR274" s="106"/>
      <c r="SS274" s="106"/>
      <c r="ST274" s="106"/>
      <c r="SU274" s="106"/>
      <c r="SV274" s="106"/>
      <c r="SW274" s="106"/>
      <c r="SX274" s="106"/>
      <c r="SY274" s="106"/>
      <c r="SZ274" s="106"/>
      <c r="TA274" s="106"/>
      <c r="TB274" s="106"/>
      <c r="TC274" s="106"/>
      <c r="TD274" s="106"/>
      <c r="TE274" s="106"/>
      <c r="TF274" s="106"/>
      <c r="TG274" s="106"/>
      <c r="TH274" s="106"/>
      <c r="TI274" s="106"/>
      <c r="TJ274" s="106"/>
      <c r="TK274" s="106"/>
      <c r="TL274" s="106"/>
      <c r="TM274" s="106"/>
      <c r="TN274" s="106"/>
      <c r="TO274" s="106"/>
      <c r="TP274" s="106"/>
      <c r="TQ274" s="106"/>
      <c r="TR274" s="106"/>
      <c r="TS274" s="106"/>
      <c r="TT274" s="106"/>
      <c r="TU274" s="106"/>
      <c r="TV274" s="106"/>
      <c r="TW274" s="106"/>
      <c r="TX274" s="106"/>
      <c r="TY274" s="106"/>
      <c r="TZ274" s="106"/>
      <c r="UA274" s="106"/>
      <c r="UB274" s="106"/>
      <c r="UC274" s="106"/>
      <c r="UD274" s="106"/>
      <c r="UE274" s="106"/>
      <c r="UF274" s="106"/>
      <c r="UG274" s="106"/>
      <c r="UH274" s="106"/>
      <c r="UI274" s="106"/>
      <c r="UJ274" s="106"/>
      <c r="UK274" s="106"/>
      <c r="UL274" s="106"/>
      <c r="UM274" s="106"/>
      <c r="UN274" s="106"/>
      <c r="UO274" s="106"/>
      <c r="UP274" s="106"/>
      <c r="UQ274" s="106"/>
      <c r="UR274" s="106"/>
      <c r="US274" s="106"/>
      <c r="UT274" s="106"/>
      <c r="UU274" s="106"/>
      <c r="UV274" s="106"/>
      <c r="UW274" s="106"/>
      <c r="UX274" s="106"/>
      <c r="UY274" s="106"/>
      <c r="UZ274" s="106"/>
      <c r="VA274" s="106"/>
      <c r="VB274" s="106"/>
      <c r="VC274" s="106"/>
      <c r="VD274" s="106"/>
      <c r="VE274" s="106"/>
      <c r="VF274" s="106"/>
      <c r="VG274" s="106"/>
      <c r="VH274" s="106"/>
      <c r="VI274" s="106"/>
      <c r="VJ274" s="106"/>
      <c r="VK274" s="106"/>
      <c r="VL274" s="106"/>
      <c r="VM274" s="106"/>
      <c r="VN274" s="106"/>
      <c r="VO274" s="106"/>
      <c r="VP274" s="106"/>
      <c r="VQ274" s="106"/>
      <c r="VR274" s="106"/>
      <c r="VS274" s="106"/>
      <c r="VT274" s="106"/>
      <c r="VU274" s="106"/>
      <c r="VV274" s="106"/>
      <c r="VW274" s="106"/>
      <c r="VX274" s="106"/>
      <c r="VY274" s="106"/>
      <c r="VZ274" s="106"/>
      <c r="WA274" s="106"/>
      <c r="WB274" s="106"/>
      <c r="WC274" s="106"/>
      <c r="WD274" s="106"/>
      <c r="WE274" s="106"/>
      <c r="WF274" s="106"/>
      <c r="WG274" s="106"/>
      <c r="WH274" s="106"/>
      <c r="WI274" s="106"/>
      <c r="WJ274" s="106"/>
      <c r="WK274" s="106"/>
      <c r="WL274" s="106"/>
      <c r="WM274" s="106"/>
      <c r="WN274" s="106"/>
      <c r="WO274" s="106"/>
      <c r="WP274" s="106"/>
      <c r="WQ274" s="106"/>
      <c r="WR274" s="106"/>
      <c r="WS274" s="106"/>
      <c r="WT274" s="106"/>
      <c r="WU274" s="106"/>
      <c r="WV274" s="106"/>
      <c r="WW274" s="106"/>
      <c r="WX274" s="106"/>
      <c r="WY274" s="106"/>
      <c r="WZ274" s="106"/>
      <c r="XA274" s="106"/>
      <c r="XB274" s="106"/>
      <c r="XC274" s="106"/>
      <c r="XD274" s="106"/>
      <c r="XE274" s="106"/>
      <c r="XF274" s="106"/>
      <c r="XG274" s="106"/>
      <c r="XH274" s="106"/>
      <c r="XI274" s="106"/>
      <c r="XJ274" s="106"/>
      <c r="XK274" s="106"/>
      <c r="XL274" s="106"/>
      <c r="XM274" s="106"/>
      <c r="XN274" s="106"/>
      <c r="XO274" s="106"/>
      <c r="XP274" s="106"/>
      <c r="XQ274" s="106"/>
      <c r="XR274" s="106"/>
      <c r="XS274" s="106"/>
      <c r="XT274" s="106"/>
      <c r="XU274" s="106"/>
      <c r="XV274" s="106"/>
      <c r="XW274" s="106"/>
      <c r="XX274" s="106"/>
      <c r="XY274" s="106"/>
      <c r="XZ274" s="106"/>
      <c r="YA274" s="106"/>
      <c r="YB274" s="106"/>
      <c r="YC274" s="106"/>
      <c r="YD274" s="106"/>
      <c r="YE274" s="106"/>
      <c r="YF274" s="106"/>
      <c r="YG274" s="106"/>
      <c r="YH274" s="106"/>
      <c r="YI274" s="106"/>
      <c r="YJ274" s="106"/>
      <c r="YK274" s="106"/>
      <c r="YL274" s="106"/>
      <c r="YM274" s="106"/>
      <c r="YN274" s="106"/>
      <c r="YO274" s="106"/>
      <c r="YP274" s="106"/>
      <c r="YQ274" s="106"/>
      <c r="YR274" s="106"/>
      <c r="YS274" s="106"/>
      <c r="YT274" s="106"/>
      <c r="YU274" s="106"/>
      <c r="YV274" s="106"/>
      <c r="YW274" s="106"/>
      <c r="YX274" s="106"/>
      <c r="YY274" s="106"/>
      <c r="YZ274" s="106"/>
      <c r="ZA274" s="106"/>
      <c r="ZB274" s="106"/>
      <c r="ZC274" s="106"/>
      <c r="ZD274" s="106"/>
      <c r="ZE274" s="106"/>
      <c r="ZF274" s="106"/>
      <c r="ZG274" s="106"/>
      <c r="ZH274" s="106"/>
      <c r="ZI274" s="106"/>
      <c r="ZJ274" s="106"/>
      <c r="ZK274" s="106"/>
      <c r="ZL274" s="106"/>
      <c r="ZM274" s="106"/>
      <c r="ZN274" s="106"/>
      <c r="ZO274" s="106"/>
      <c r="ZP274" s="106"/>
      <c r="ZQ274" s="106"/>
      <c r="ZR274" s="106"/>
      <c r="ZS274" s="106"/>
      <c r="ZT274" s="106"/>
      <c r="ZU274" s="106"/>
      <c r="ZV274" s="106"/>
      <c r="ZW274" s="106"/>
      <c r="ZX274" s="106"/>
      <c r="ZY274" s="106"/>
      <c r="ZZ274" s="106"/>
      <c r="AAA274" s="106"/>
      <c r="AAB274" s="106"/>
      <c r="AAC274" s="106"/>
      <c r="AAD274" s="106"/>
      <c r="AAE274" s="106"/>
      <c r="AAF274" s="106"/>
      <c r="AAG274" s="106"/>
      <c r="AAH274" s="106"/>
      <c r="AAI274" s="106"/>
      <c r="AAJ274" s="106"/>
      <c r="AAK274" s="106"/>
      <c r="AAL274" s="106"/>
      <c r="AAM274" s="106"/>
      <c r="AAN274" s="106"/>
      <c r="AAO274" s="106"/>
      <c r="AAP274" s="106"/>
      <c r="AAQ274" s="106"/>
      <c r="AAR274" s="106"/>
      <c r="AAS274" s="106"/>
      <c r="AAT274" s="106"/>
      <c r="AAU274" s="106"/>
      <c r="AAV274" s="106"/>
      <c r="AAW274" s="106"/>
      <c r="AAX274" s="106"/>
      <c r="AAY274" s="106"/>
      <c r="AAZ274" s="106"/>
      <c r="ABA274" s="106"/>
      <c r="ABB274" s="106"/>
      <c r="ABC274" s="106"/>
      <c r="ABD274" s="106"/>
      <c r="ABE274" s="106"/>
      <c r="ABF274" s="106"/>
      <c r="ABG274" s="106"/>
      <c r="ABH274" s="106"/>
      <c r="ABI274" s="106"/>
      <c r="ABJ274" s="106"/>
      <c r="ABK274" s="106"/>
      <c r="ABL274" s="106"/>
      <c r="ABM274" s="106"/>
      <c r="ABN274" s="106"/>
      <c r="ABO274" s="106"/>
      <c r="ABP274" s="106"/>
      <c r="ABQ274" s="106"/>
      <c r="ABR274" s="106"/>
      <c r="ABS274" s="106"/>
      <c r="ABT274" s="106"/>
      <c r="ABU274" s="106"/>
      <c r="ABV274" s="106"/>
      <c r="ABW274" s="106"/>
      <c r="ABX274" s="106"/>
      <c r="ABY274" s="106"/>
      <c r="ABZ274" s="106"/>
      <c r="ACA274" s="106"/>
      <c r="ACB274" s="106"/>
      <c r="ACC274" s="106"/>
      <c r="ACD274" s="106"/>
      <c r="ACE274" s="106"/>
      <c r="ACF274" s="106"/>
      <c r="ACG274" s="106"/>
      <c r="ACH274" s="106"/>
      <c r="ACI274" s="106"/>
      <c r="ACJ274" s="106"/>
      <c r="ACK274" s="106"/>
      <c r="ACL274" s="106"/>
      <c r="ACM274" s="106"/>
      <c r="ACN274" s="106"/>
      <c r="ACO274" s="106"/>
      <c r="ACP274" s="106"/>
      <c r="ACQ274" s="106"/>
      <c r="ACR274" s="106"/>
      <c r="ACS274" s="106"/>
      <c r="ACT274" s="106"/>
      <c r="ACU274" s="106"/>
      <c r="ACV274" s="106"/>
      <c r="ACW274" s="106"/>
      <c r="ACX274" s="106"/>
      <c r="ACY274" s="106"/>
      <c r="ACZ274" s="106"/>
      <c r="ADA274" s="106"/>
    </row>
    <row r="275" spans="1:781" s="1" customFormat="1" ht="24" x14ac:dyDescent="0.3">
      <c r="A275" s="38">
        <v>3</v>
      </c>
      <c r="B275" s="41" t="s">
        <v>770</v>
      </c>
      <c r="C275" s="33"/>
      <c r="D275" s="87"/>
      <c r="E275" s="131"/>
      <c r="F275" s="132"/>
      <c r="G275" s="79"/>
      <c r="H275" s="25">
        <v>1</v>
      </c>
      <c r="I275" s="25" t="s">
        <v>73</v>
      </c>
      <c r="J275" s="25" t="s">
        <v>250</v>
      </c>
      <c r="K275" s="95"/>
      <c r="L275" s="28">
        <v>1969</v>
      </c>
      <c r="M275" s="25">
        <v>1969</v>
      </c>
      <c r="N275" s="133"/>
      <c r="O275" s="133"/>
      <c r="P275" s="134"/>
      <c r="Q275" s="32" t="s">
        <v>771</v>
      </c>
      <c r="R275" s="33" t="s">
        <v>772</v>
      </c>
      <c r="S275" s="34"/>
      <c r="T275" s="35"/>
      <c r="U275" s="34"/>
      <c r="V275" s="34"/>
      <c r="W275" s="34"/>
      <c r="X275" s="34"/>
      <c r="Y275" s="34"/>
      <c r="Z275" s="34"/>
      <c r="AA275" s="34"/>
      <c r="AB275" s="62"/>
      <c r="AC275" s="36">
        <f t="shared" si="31"/>
        <v>0</v>
      </c>
      <c r="AD275" s="36">
        <f t="shared" si="32"/>
        <v>0</v>
      </c>
      <c r="AE275" s="36">
        <f t="shared" si="33"/>
        <v>0</v>
      </c>
      <c r="AF275" s="36">
        <f t="shared" si="34"/>
        <v>0</v>
      </c>
      <c r="AG275" s="37"/>
      <c r="AH275" s="37">
        <f>IF(A275=1,AF275,0)</f>
        <v>0</v>
      </c>
      <c r="AI275" s="37">
        <f>IF(A275=2,AF275,0)</f>
        <v>0</v>
      </c>
      <c r="AJ275" s="37">
        <f>IF(A275=3,AF275,0)</f>
        <v>0</v>
      </c>
    </row>
    <row r="276" spans="1:781" s="1" customFormat="1" ht="15.6" x14ac:dyDescent="0.3">
      <c r="A276" s="54">
        <v>4</v>
      </c>
      <c r="B276" s="41" t="s">
        <v>773</v>
      </c>
      <c r="C276" s="24" t="s">
        <v>127</v>
      </c>
      <c r="D276" s="25" t="s">
        <v>201</v>
      </c>
      <c r="E276" s="25" t="s">
        <v>202</v>
      </c>
      <c r="F276" s="25">
        <v>43</v>
      </c>
      <c r="G276" s="79">
        <v>1230000</v>
      </c>
      <c r="H276" s="25">
        <v>2</v>
      </c>
      <c r="I276" s="25" t="s">
        <v>47</v>
      </c>
      <c r="J276" s="25" t="s">
        <v>206</v>
      </c>
      <c r="K276" s="95">
        <v>86</v>
      </c>
      <c r="L276" s="28">
        <v>1969</v>
      </c>
      <c r="M276" s="92">
        <v>1969</v>
      </c>
      <c r="N276" s="30"/>
      <c r="O276" s="31"/>
      <c r="P276" s="31"/>
      <c r="Q276" s="32" t="s">
        <v>429</v>
      </c>
      <c r="R276" s="33" t="s">
        <v>774</v>
      </c>
      <c r="S276" s="34" t="s">
        <v>270</v>
      </c>
      <c r="T276" s="35" t="str">
        <f>C276</f>
        <v>P</v>
      </c>
      <c r="U276" s="34"/>
      <c r="V276" s="34"/>
      <c r="W276" s="34"/>
      <c r="X276" s="34"/>
      <c r="Y276" s="34"/>
      <c r="Z276" s="34"/>
      <c r="AA276" s="34"/>
      <c r="AC276" s="36">
        <f t="shared" si="31"/>
        <v>0</v>
      </c>
      <c r="AD276" s="36">
        <f t="shared" si="32"/>
        <v>0</v>
      </c>
      <c r="AE276" s="36">
        <f t="shared" si="33"/>
        <v>0</v>
      </c>
      <c r="AF276" s="36">
        <f t="shared" si="34"/>
        <v>0</v>
      </c>
      <c r="AG276" s="37"/>
      <c r="AH276" s="37">
        <f>IF(A276=1,AF276,0)</f>
        <v>0</v>
      </c>
      <c r="AI276" s="37">
        <f>IF(A276=2,AF276,0)</f>
        <v>0</v>
      </c>
      <c r="AJ276" s="37">
        <f>IF(A276=3,AF276,0)</f>
        <v>0</v>
      </c>
    </row>
    <row r="277" spans="1:781" s="1" customFormat="1" ht="15.6" x14ac:dyDescent="0.3">
      <c r="A277" s="38">
        <v>3</v>
      </c>
      <c r="B277" s="41" t="s">
        <v>775</v>
      </c>
      <c r="C277" s="24" t="s">
        <v>291</v>
      </c>
      <c r="D277" s="25"/>
      <c r="E277" s="25"/>
      <c r="F277" s="25"/>
      <c r="G277" s="79"/>
      <c r="H277" s="25">
        <v>1</v>
      </c>
      <c r="I277" s="25" t="s">
        <v>47</v>
      </c>
      <c r="J277" s="25" t="s">
        <v>82</v>
      </c>
      <c r="K277" s="95">
        <v>217</v>
      </c>
      <c r="L277" s="28">
        <v>1968</v>
      </c>
      <c r="M277" s="29">
        <v>24876</v>
      </c>
      <c r="N277" s="30"/>
      <c r="O277" s="31"/>
      <c r="P277" s="31"/>
      <c r="Q277" s="32" t="s">
        <v>429</v>
      </c>
      <c r="R277" s="33" t="s">
        <v>776</v>
      </c>
      <c r="S277" s="34"/>
      <c r="T277" s="35" t="str">
        <f>C277</f>
        <v>?</v>
      </c>
      <c r="U277" s="34"/>
      <c r="V277" s="34"/>
      <c r="W277" s="34"/>
      <c r="X277" s="34"/>
      <c r="Y277" s="34"/>
      <c r="Z277" s="34"/>
      <c r="AA277" s="34"/>
      <c r="AC277" s="36">
        <f t="shared" si="31"/>
        <v>0</v>
      </c>
      <c r="AD277" s="36">
        <f t="shared" si="32"/>
        <v>0</v>
      </c>
      <c r="AE277" s="36">
        <f t="shared" si="33"/>
        <v>0</v>
      </c>
      <c r="AF277" s="36">
        <f t="shared" si="34"/>
        <v>0</v>
      </c>
      <c r="AG277" s="37"/>
      <c r="AH277" s="37">
        <f>IF(A277=1,AF277,0)</f>
        <v>0</v>
      </c>
      <c r="AI277" s="37">
        <f>IF(A277=2,AF277,0)</f>
        <v>0</v>
      </c>
      <c r="AJ277" s="37">
        <f>IF(A277=3,AF277,0)</f>
        <v>0</v>
      </c>
    </row>
    <row r="278" spans="1:781" s="1" customFormat="1" ht="15.6" x14ac:dyDescent="0.3">
      <c r="A278" s="38">
        <v>3</v>
      </c>
      <c r="B278" s="41" t="s">
        <v>777</v>
      </c>
      <c r="C278" s="24"/>
      <c r="D278" s="25" t="s">
        <v>58</v>
      </c>
      <c r="E278" s="25"/>
      <c r="F278" s="25">
        <v>80</v>
      </c>
      <c r="G278" s="79"/>
      <c r="H278" s="25">
        <v>1</v>
      </c>
      <c r="I278" s="25" t="s">
        <v>73</v>
      </c>
      <c r="J278" s="25" t="s">
        <v>250</v>
      </c>
      <c r="K278" s="95"/>
      <c r="L278" s="28">
        <v>1968</v>
      </c>
      <c r="M278" s="92">
        <v>1969</v>
      </c>
      <c r="N278" s="30"/>
      <c r="O278" s="31"/>
      <c r="P278" s="31"/>
      <c r="Q278" s="32" t="s">
        <v>778</v>
      </c>
      <c r="R278" s="33" t="s">
        <v>779</v>
      </c>
      <c r="S278" s="34"/>
      <c r="T278" s="35"/>
      <c r="U278" s="34"/>
      <c r="V278" s="34"/>
      <c r="W278" s="34"/>
      <c r="X278" s="34"/>
      <c r="Y278" s="34"/>
      <c r="Z278" s="34"/>
      <c r="AA278" s="34"/>
      <c r="AB278" s="135"/>
      <c r="AC278" s="36">
        <f t="shared" si="31"/>
        <v>0</v>
      </c>
      <c r="AD278" s="36">
        <f t="shared" si="32"/>
        <v>0</v>
      </c>
      <c r="AE278" s="36">
        <f t="shared" si="33"/>
        <v>0</v>
      </c>
      <c r="AF278" s="36">
        <f t="shared" si="34"/>
        <v>0</v>
      </c>
      <c r="AG278" s="37"/>
      <c r="AH278" s="37">
        <f>IF(A278=1,AF278,0)</f>
        <v>0</v>
      </c>
      <c r="AI278" s="37">
        <f>IF(A278=2,AF278,0)</f>
        <v>0</v>
      </c>
      <c r="AJ278" s="37">
        <f>IF(A278=3,AF278,0)</f>
        <v>0</v>
      </c>
    </row>
    <row r="279" spans="1:781" s="1" customFormat="1" ht="24" x14ac:dyDescent="0.3">
      <c r="A279" s="38">
        <v>3</v>
      </c>
      <c r="B279" s="41" t="s">
        <v>780</v>
      </c>
      <c r="C279" s="24" t="s">
        <v>213</v>
      </c>
      <c r="D279" s="25" t="s">
        <v>58</v>
      </c>
      <c r="E279" s="25" t="s">
        <v>81</v>
      </c>
      <c r="F279" s="25">
        <v>12</v>
      </c>
      <c r="G279" s="79">
        <v>300000</v>
      </c>
      <c r="H279" s="25">
        <v>1</v>
      </c>
      <c r="I279" s="25" t="s">
        <v>47</v>
      </c>
      <c r="J279" s="25" t="s">
        <v>250</v>
      </c>
      <c r="K279" s="95">
        <v>57</v>
      </c>
      <c r="L279" s="28">
        <v>1968</v>
      </c>
      <c r="M279" s="92">
        <v>1968</v>
      </c>
      <c r="N279" s="30">
        <v>90000</v>
      </c>
      <c r="O279" s="31">
        <v>0.15</v>
      </c>
      <c r="P279" s="31"/>
      <c r="Q279" s="32" t="s">
        <v>369</v>
      </c>
      <c r="R279" s="33" t="s">
        <v>781</v>
      </c>
      <c r="S279" s="34"/>
      <c r="T279" s="35" t="str">
        <f>C279</f>
        <v>Pb Zn</v>
      </c>
      <c r="U279" s="34"/>
      <c r="V279" s="34"/>
      <c r="W279" s="34"/>
      <c r="X279" s="34"/>
      <c r="Y279" s="34"/>
      <c r="Z279" s="34"/>
      <c r="AA279" s="34"/>
      <c r="AC279" s="36">
        <f t="shared" si="31"/>
        <v>4.7452011517130438E-2</v>
      </c>
      <c r="AD279" s="36">
        <f t="shared" si="32"/>
        <v>3.8461538461538459E-3</v>
      </c>
      <c r="AE279" s="36">
        <f t="shared" si="33"/>
        <v>0</v>
      </c>
      <c r="AF279" s="36">
        <f t="shared" si="34"/>
        <v>5.1298165363284284E-2</v>
      </c>
      <c r="AG279" s="37"/>
      <c r="AH279" s="37">
        <f>IF(A279=1,AF279,0)</f>
        <v>0</v>
      </c>
      <c r="AI279" s="37">
        <f>IF(A279=2,AF279,0)</f>
        <v>0</v>
      </c>
      <c r="AJ279" s="37">
        <f>IF(A279=3,AF279,0)</f>
        <v>5.1298165363284284E-2</v>
      </c>
    </row>
    <row r="280" spans="1:781" s="1" customFormat="1" ht="15.6" x14ac:dyDescent="0.3">
      <c r="A280" s="38">
        <v>3</v>
      </c>
      <c r="B280" s="41" t="s">
        <v>782</v>
      </c>
      <c r="C280" s="24" t="s">
        <v>127</v>
      </c>
      <c r="D280" s="25"/>
      <c r="E280" s="25"/>
      <c r="F280" s="25"/>
      <c r="G280" s="79"/>
      <c r="H280" s="25">
        <v>1</v>
      </c>
      <c r="I280" s="25" t="s">
        <v>47</v>
      </c>
      <c r="J280" s="25" t="s">
        <v>99</v>
      </c>
      <c r="K280" s="95">
        <v>1</v>
      </c>
      <c r="L280" s="28">
        <v>1968</v>
      </c>
      <c r="M280" s="92">
        <v>1968</v>
      </c>
      <c r="N280" s="30"/>
      <c r="O280" s="31"/>
      <c r="P280" s="31"/>
      <c r="Q280" s="32" t="s">
        <v>429</v>
      </c>
      <c r="R280" s="33" t="s">
        <v>783</v>
      </c>
      <c r="S280" s="34" t="s">
        <v>270</v>
      </c>
      <c r="T280" s="35" t="str">
        <f>C280</f>
        <v>P</v>
      </c>
      <c r="U280" s="34"/>
      <c r="V280" s="34"/>
      <c r="W280" s="34"/>
      <c r="X280" s="34"/>
      <c r="Y280" s="34"/>
      <c r="Z280" s="34"/>
      <c r="AA280" s="34"/>
      <c r="AC280" s="36">
        <f t="shared" si="31"/>
        <v>0</v>
      </c>
      <c r="AD280" s="36">
        <f t="shared" si="32"/>
        <v>0</v>
      </c>
      <c r="AE280" s="36">
        <f t="shared" si="33"/>
        <v>0</v>
      </c>
      <c r="AF280" s="36">
        <f t="shared" si="34"/>
        <v>0</v>
      </c>
      <c r="AG280" s="37"/>
      <c r="AH280" s="37">
        <f>IF(A280=1,AF280,0)</f>
        <v>0</v>
      </c>
      <c r="AI280" s="37">
        <f>IF(A280=2,AF280,0)</f>
        <v>0</v>
      </c>
      <c r="AJ280" s="37">
        <f>IF(A280=3,AF280,0)</f>
        <v>0</v>
      </c>
    </row>
    <row r="281" spans="1:781" s="1" customFormat="1" ht="15.6" x14ac:dyDescent="0.3">
      <c r="A281" s="54">
        <v>4</v>
      </c>
      <c r="B281" s="41" t="s">
        <v>784</v>
      </c>
      <c r="C281" s="24" t="s">
        <v>689</v>
      </c>
      <c r="D281" s="25" t="s">
        <v>58</v>
      </c>
      <c r="E281" s="25" t="s">
        <v>81</v>
      </c>
      <c r="F281" s="25">
        <v>30</v>
      </c>
      <c r="G281" s="79"/>
      <c r="H281" s="25">
        <v>3</v>
      </c>
      <c r="I281" s="25" t="s">
        <v>99</v>
      </c>
      <c r="J281" s="25" t="s">
        <v>99</v>
      </c>
      <c r="K281" s="95">
        <v>60</v>
      </c>
      <c r="L281" s="28">
        <v>1968</v>
      </c>
      <c r="M281" s="92">
        <v>1968</v>
      </c>
      <c r="N281" s="30"/>
      <c r="O281" s="31"/>
      <c r="P281" s="31"/>
      <c r="Q281" s="32" t="s">
        <v>429</v>
      </c>
      <c r="R281" s="33" t="s">
        <v>785</v>
      </c>
      <c r="S281" s="34" t="s">
        <v>270</v>
      </c>
      <c r="T281" s="35" t="str">
        <f>C281</f>
        <v>K</v>
      </c>
      <c r="U281" s="34"/>
      <c r="V281" s="34"/>
      <c r="W281" s="34"/>
      <c r="X281" s="34"/>
      <c r="Y281" s="34"/>
      <c r="Z281" s="34"/>
      <c r="AA281" s="34"/>
      <c r="AC281" s="36">
        <f t="shared" si="31"/>
        <v>0</v>
      </c>
      <c r="AD281" s="36">
        <f t="shared" si="32"/>
        <v>0</v>
      </c>
      <c r="AE281" s="36">
        <f t="shared" si="33"/>
        <v>0</v>
      </c>
      <c r="AF281" s="36">
        <f t="shared" si="34"/>
        <v>0</v>
      </c>
      <c r="AG281" s="37"/>
      <c r="AH281" s="37">
        <f>IF(A281=1,AF281,0)</f>
        <v>0</v>
      </c>
      <c r="AI281" s="37">
        <f>IF(A281=2,AF281,0)</f>
        <v>0</v>
      </c>
      <c r="AJ281" s="37">
        <f>IF(A281=3,AF281,0)</f>
        <v>0</v>
      </c>
    </row>
    <row r="282" spans="1:781" s="1" customFormat="1" ht="24" x14ac:dyDescent="0.3">
      <c r="A282" s="136">
        <v>1</v>
      </c>
      <c r="B282" s="41" t="s">
        <v>786</v>
      </c>
      <c r="C282" s="24" t="s">
        <v>65</v>
      </c>
      <c r="D282" s="25" t="s">
        <v>58</v>
      </c>
      <c r="E282" s="25" t="s">
        <v>202</v>
      </c>
      <c r="F282" s="25"/>
      <c r="G282" s="79">
        <v>16000000</v>
      </c>
      <c r="H282" s="25">
        <v>2</v>
      </c>
      <c r="I282" s="25" t="s">
        <v>47</v>
      </c>
      <c r="J282" s="25" t="s">
        <v>341</v>
      </c>
      <c r="K282" s="95">
        <v>73</v>
      </c>
      <c r="L282" s="28">
        <v>1967</v>
      </c>
      <c r="M282" s="92">
        <v>24732</v>
      </c>
      <c r="N282" s="30">
        <v>4600000</v>
      </c>
      <c r="O282" s="31">
        <v>15</v>
      </c>
      <c r="P282" s="31">
        <v>18</v>
      </c>
      <c r="Q282" s="32" t="s">
        <v>787</v>
      </c>
      <c r="R282" s="33" t="s">
        <v>788</v>
      </c>
      <c r="S282" s="34"/>
      <c r="T282" s="35" t="s">
        <v>65</v>
      </c>
      <c r="U282" s="34"/>
      <c r="V282" s="34"/>
      <c r="W282" s="34"/>
      <c r="X282" s="34"/>
      <c r="Y282" s="34"/>
      <c r="Z282" s="34"/>
      <c r="AA282" s="34"/>
      <c r="AB282" s="62"/>
      <c r="AC282" s="36">
        <f t="shared" si="31"/>
        <v>2.4253250330977782</v>
      </c>
      <c r="AD282" s="36">
        <f t="shared" si="32"/>
        <v>0.38461538461538464</v>
      </c>
      <c r="AE282" s="36">
        <f t="shared" si="33"/>
        <v>1.2857142857142858</v>
      </c>
      <c r="AF282" s="36">
        <f t="shared" si="34"/>
        <v>4.0956547034274484</v>
      </c>
      <c r="AG282" s="37"/>
      <c r="AH282" s="37">
        <f>IF(A282=1,AF282,0)</f>
        <v>4.0956547034274484</v>
      </c>
      <c r="AI282" s="37">
        <f>IF(A282=2,AF282,0)</f>
        <v>0</v>
      </c>
      <c r="AJ282" s="37">
        <f>IF(A282=3,AF282,0)</f>
        <v>0</v>
      </c>
    </row>
    <row r="283" spans="1:781" s="1" customFormat="1" ht="15.6" x14ac:dyDescent="0.3">
      <c r="A283" s="38">
        <v>3</v>
      </c>
      <c r="B283" s="41" t="s">
        <v>789</v>
      </c>
      <c r="C283" s="24" t="s">
        <v>99</v>
      </c>
      <c r="D283" s="25"/>
      <c r="E283" s="25"/>
      <c r="F283" s="25"/>
      <c r="G283" s="79"/>
      <c r="H283" s="25">
        <v>1</v>
      </c>
      <c r="I283" s="25" t="s">
        <v>47</v>
      </c>
      <c r="J283" s="25" t="s">
        <v>99</v>
      </c>
      <c r="K283" s="95">
        <v>33</v>
      </c>
      <c r="L283" s="28">
        <v>1967</v>
      </c>
      <c r="M283" s="29">
        <v>24655</v>
      </c>
      <c r="N283" s="30">
        <v>12000</v>
      </c>
      <c r="O283" s="31"/>
      <c r="P283" s="31"/>
      <c r="Q283" s="32" t="s">
        <v>429</v>
      </c>
      <c r="R283" s="33" t="s">
        <v>790</v>
      </c>
      <c r="S283" s="34"/>
      <c r="T283" s="35" t="str">
        <f t="shared" ref="T283:T327" si="35">C283</f>
        <v>U</v>
      </c>
      <c r="U283" s="34"/>
      <c r="V283" s="34"/>
      <c r="W283" s="34"/>
      <c r="X283" s="34"/>
      <c r="Y283" s="34"/>
      <c r="Z283" s="34"/>
      <c r="AA283" s="34"/>
      <c r="AC283" s="36">
        <f t="shared" si="31"/>
        <v>6.3269348689507249E-3</v>
      </c>
      <c r="AD283" s="36">
        <f t="shared" si="32"/>
        <v>0</v>
      </c>
      <c r="AE283" s="36">
        <f t="shared" si="33"/>
        <v>0</v>
      </c>
      <c r="AF283" s="36">
        <f t="shared" si="34"/>
        <v>6.3269348689507249E-3</v>
      </c>
      <c r="AG283" s="37"/>
      <c r="AH283" s="37">
        <f>IF(A283=1,AF283,0)</f>
        <v>0</v>
      </c>
      <c r="AI283" s="37">
        <f>IF(A283=2,AF283,0)</f>
        <v>0</v>
      </c>
      <c r="AJ283" s="37">
        <f>IF(A283=3,AF283,0)</f>
        <v>6.3269348689507249E-3</v>
      </c>
    </row>
    <row r="284" spans="1:781" s="1" customFormat="1" ht="15.6" x14ac:dyDescent="0.3">
      <c r="A284" s="56">
        <v>1</v>
      </c>
      <c r="B284" s="41" t="s">
        <v>791</v>
      </c>
      <c r="C284" s="24" t="s">
        <v>127</v>
      </c>
      <c r="D284" s="25"/>
      <c r="E284" s="25"/>
      <c r="F284" s="25"/>
      <c r="G284" s="79"/>
      <c r="H284" s="25">
        <v>1</v>
      </c>
      <c r="I284" s="25" t="s">
        <v>47</v>
      </c>
      <c r="J284" s="25" t="s">
        <v>99</v>
      </c>
      <c r="K284" s="95">
        <v>83</v>
      </c>
      <c r="L284" s="28">
        <v>1967</v>
      </c>
      <c r="M284" s="137">
        <v>24532</v>
      </c>
      <c r="N284" s="30">
        <v>2000000</v>
      </c>
      <c r="O284" s="31"/>
      <c r="P284" s="31"/>
      <c r="Q284" s="32" t="s">
        <v>363</v>
      </c>
      <c r="R284" s="33" t="s">
        <v>792</v>
      </c>
      <c r="S284" s="34" t="s">
        <v>270</v>
      </c>
      <c r="T284" s="35" t="str">
        <f t="shared" si="35"/>
        <v>P</v>
      </c>
      <c r="U284" s="34"/>
      <c r="V284" s="34"/>
      <c r="W284" s="34"/>
      <c r="X284" s="34"/>
      <c r="Y284" s="34"/>
      <c r="Z284" s="34"/>
      <c r="AA284" s="34"/>
      <c r="AC284" s="36">
        <f t="shared" si="31"/>
        <v>1.0544891448251208</v>
      </c>
      <c r="AD284" s="36">
        <f t="shared" si="32"/>
        <v>0</v>
      </c>
      <c r="AE284" s="36">
        <f t="shared" si="33"/>
        <v>0</v>
      </c>
      <c r="AF284" s="36">
        <f t="shared" si="34"/>
        <v>1.0544891448251208</v>
      </c>
      <c r="AG284" s="37"/>
      <c r="AH284" s="37">
        <f>IF(A284=1,AF284,0)</f>
        <v>1.0544891448251208</v>
      </c>
      <c r="AI284" s="37">
        <f>IF(A284=2,AF284,0)</f>
        <v>0</v>
      </c>
      <c r="AJ284" s="37">
        <f>IF(A284=3,AF284,0)</f>
        <v>0</v>
      </c>
    </row>
    <row r="285" spans="1:781" s="1" customFormat="1" ht="24" x14ac:dyDescent="0.3">
      <c r="A285" s="38">
        <v>3</v>
      </c>
      <c r="B285" s="41" t="s">
        <v>793</v>
      </c>
      <c r="C285" s="24" t="s">
        <v>184</v>
      </c>
      <c r="D285" s="25" t="s">
        <v>201</v>
      </c>
      <c r="E285" s="25"/>
      <c r="F285" s="25">
        <v>20</v>
      </c>
      <c r="G285" s="79"/>
      <c r="H285" s="25">
        <v>1</v>
      </c>
      <c r="I285" s="25" t="s">
        <v>47</v>
      </c>
      <c r="J285" s="25" t="s">
        <v>82</v>
      </c>
      <c r="K285" s="95">
        <v>144</v>
      </c>
      <c r="L285" s="28">
        <v>1967</v>
      </c>
      <c r="M285" s="92">
        <v>1967</v>
      </c>
      <c r="N285" s="30"/>
      <c r="O285" s="31"/>
      <c r="P285" s="31"/>
      <c r="Q285" s="32" t="s">
        <v>429</v>
      </c>
      <c r="R285" s="33" t="s">
        <v>794</v>
      </c>
      <c r="S285" s="34" t="s">
        <v>270</v>
      </c>
      <c r="T285" s="35" t="str">
        <f t="shared" si="35"/>
        <v>Coal</v>
      </c>
      <c r="U285" s="34"/>
      <c r="V285" s="34"/>
      <c r="W285" s="34"/>
      <c r="X285" s="34"/>
      <c r="Y285" s="34"/>
      <c r="Z285" s="34"/>
      <c r="AA285" s="34"/>
      <c r="AC285" s="36">
        <f t="shared" si="31"/>
        <v>0</v>
      </c>
      <c r="AD285" s="36">
        <f t="shared" si="32"/>
        <v>0</v>
      </c>
      <c r="AE285" s="36">
        <f t="shared" si="33"/>
        <v>0</v>
      </c>
      <c r="AF285" s="36">
        <f t="shared" si="34"/>
        <v>0</v>
      </c>
      <c r="AG285" s="37"/>
      <c r="AH285" s="37">
        <f>IF(A285=1,AF285,0)</f>
        <v>0</v>
      </c>
      <c r="AI285" s="37">
        <f>IF(A285=2,AF285,0)</f>
        <v>0</v>
      </c>
      <c r="AJ285" s="37">
        <f>IF(A285=3,AF285,0)</f>
        <v>0</v>
      </c>
    </row>
    <row r="286" spans="1:781" s="1" customFormat="1" ht="15.6" x14ac:dyDescent="0.3">
      <c r="A286" s="38">
        <v>3</v>
      </c>
      <c r="B286" s="41" t="s">
        <v>795</v>
      </c>
      <c r="C286" s="24" t="s">
        <v>184</v>
      </c>
      <c r="D286" s="25" t="s">
        <v>201</v>
      </c>
      <c r="E286" s="25" t="s">
        <v>107</v>
      </c>
      <c r="F286" s="25">
        <v>14</v>
      </c>
      <c r="G286" s="79"/>
      <c r="H286" s="25">
        <v>2</v>
      </c>
      <c r="I286" s="25" t="s">
        <v>47</v>
      </c>
      <c r="J286" s="25" t="s">
        <v>82</v>
      </c>
      <c r="K286" s="95">
        <v>145</v>
      </c>
      <c r="L286" s="28">
        <v>1967</v>
      </c>
      <c r="M286" s="138">
        <v>1967</v>
      </c>
      <c r="N286" s="30"/>
      <c r="O286" s="31"/>
      <c r="P286" s="31"/>
      <c r="Q286" s="32" t="s">
        <v>429</v>
      </c>
      <c r="R286" s="33"/>
      <c r="S286" s="34" t="s">
        <v>270</v>
      </c>
      <c r="T286" s="35" t="str">
        <f t="shared" si="35"/>
        <v>Coal</v>
      </c>
      <c r="U286" s="34"/>
      <c r="V286" s="34"/>
      <c r="W286" s="34"/>
      <c r="X286" s="34"/>
      <c r="Y286" s="34"/>
      <c r="Z286" s="34"/>
      <c r="AA286" s="34"/>
      <c r="AC286" s="36">
        <f t="shared" si="31"/>
        <v>0</v>
      </c>
      <c r="AD286" s="36">
        <f t="shared" si="32"/>
        <v>0</v>
      </c>
      <c r="AE286" s="36">
        <f t="shared" si="33"/>
        <v>0</v>
      </c>
      <c r="AF286" s="36">
        <f t="shared" si="34"/>
        <v>0</v>
      </c>
      <c r="AG286" s="37"/>
      <c r="AH286" s="37">
        <f>IF(A286=1,AF286,0)</f>
        <v>0</v>
      </c>
      <c r="AI286" s="37">
        <f>IF(A286=2,AF286,0)</f>
        <v>0</v>
      </c>
      <c r="AJ286" s="37">
        <f>IF(A286=3,AF286,0)</f>
        <v>0</v>
      </c>
    </row>
    <row r="287" spans="1:781" s="1" customFormat="1" ht="15.6" x14ac:dyDescent="0.3">
      <c r="A287" s="38">
        <v>3</v>
      </c>
      <c r="B287" s="41" t="s">
        <v>796</v>
      </c>
      <c r="C287" s="24" t="s">
        <v>134</v>
      </c>
      <c r="D287" s="25" t="s">
        <v>201</v>
      </c>
      <c r="E287" s="25" t="s">
        <v>202</v>
      </c>
      <c r="F287" s="25">
        <v>30</v>
      </c>
      <c r="G287" s="79"/>
      <c r="H287" s="25">
        <v>2</v>
      </c>
      <c r="I287" s="25" t="s">
        <v>47</v>
      </c>
      <c r="J287" s="25" t="s">
        <v>206</v>
      </c>
      <c r="K287" s="95">
        <v>146</v>
      </c>
      <c r="L287" s="28">
        <v>1967</v>
      </c>
      <c r="M287" s="92">
        <v>1967</v>
      </c>
      <c r="N287" s="30"/>
      <c r="O287" s="31"/>
      <c r="P287" s="31"/>
      <c r="Q287" s="32" t="s">
        <v>429</v>
      </c>
      <c r="R287" s="33"/>
      <c r="S287" s="34" t="s">
        <v>270</v>
      </c>
      <c r="T287" s="35" t="str">
        <f t="shared" si="35"/>
        <v>Sand</v>
      </c>
      <c r="U287" s="34"/>
      <c r="V287" s="34"/>
      <c r="W287" s="34"/>
      <c r="X287" s="34"/>
      <c r="Y287" s="34"/>
      <c r="Z287" s="34"/>
      <c r="AA287" s="34"/>
      <c r="AC287" s="36">
        <f t="shared" si="31"/>
        <v>0</v>
      </c>
      <c r="AD287" s="36">
        <f t="shared" si="32"/>
        <v>0</v>
      </c>
      <c r="AE287" s="36">
        <f t="shared" si="33"/>
        <v>0</v>
      </c>
      <c r="AF287" s="36">
        <f t="shared" si="34"/>
        <v>0</v>
      </c>
      <c r="AG287" s="37"/>
      <c r="AH287" s="37">
        <f>IF(A287=1,AF287,0)</f>
        <v>0</v>
      </c>
      <c r="AI287" s="37">
        <f>IF(A287=2,AF287,0)</f>
        <v>0</v>
      </c>
      <c r="AJ287" s="37">
        <f>IF(A287=3,AF287,0)</f>
        <v>0</v>
      </c>
    </row>
    <row r="288" spans="1:781" s="81" customFormat="1" ht="24" x14ac:dyDescent="0.3">
      <c r="A288" s="54">
        <v>4</v>
      </c>
      <c r="B288" s="41" t="s">
        <v>797</v>
      </c>
      <c r="C288" s="24" t="s">
        <v>184</v>
      </c>
      <c r="D288" s="25" t="s">
        <v>349</v>
      </c>
      <c r="E288" s="25"/>
      <c r="F288" s="25">
        <v>37</v>
      </c>
      <c r="G288" s="79">
        <v>230000</v>
      </c>
      <c r="H288" s="25">
        <v>3</v>
      </c>
      <c r="I288" s="25" t="s">
        <v>99</v>
      </c>
      <c r="J288" s="25" t="s">
        <v>99</v>
      </c>
      <c r="K288" s="95"/>
      <c r="L288" s="28">
        <v>1966</v>
      </c>
      <c r="M288" s="29">
        <v>24401</v>
      </c>
      <c r="N288" s="30">
        <v>162000</v>
      </c>
      <c r="O288" s="31">
        <v>0.6</v>
      </c>
      <c r="P288" s="31">
        <v>144</v>
      </c>
      <c r="Q288" s="32" t="s">
        <v>798</v>
      </c>
      <c r="R288" s="33" t="s">
        <v>799</v>
      </c>
      <c r="S288" s="104" t="s">
        <v>270</v>
      </c>
      <c r="T288" s="35" t="str">
        <f t="shared" si="35"/>
        <v>Coal</v>
      </c>
      <c r="U288" s="104"/>
      <c r="V288" s="104"/>
      <c r="W288" s="104"/>
      <c r="X288" s="104"/>
      <c r="Y288" s="104">
        <v>1869</v>
      </c>
      <c r="Z288" s="104"/>
      <c r="AA288" s="104"/>
      <c r="AB288" s="105"/>
      <c r="AC288" s="36">
        <f t="shared" si="31"/>
        <v>8.5413620730834791E-2</v>
      </c>
      <c r="AD288" s="36">
        <f t="shared" si="32"/>
        <v>1.5384615384615384E-2</v>
      </c>
      <c r="AE288" s="36">
        <f t="shared" si="33"/>
        <v>10.285714285714286</v>
      </c>
      <c r="AF288" s="36">
        <f t="shared" si="34"/>
        <v>10.386512521829736</v>
      </c>
      <c r="AG288" s="37"/>
      <c r="AH288" s="37">
        <f>IF(A288=1,AF288,0)</f>
        <v>0</v>
      </c>
      <c r="AI288" s="37">
        <f>IF(A288=2,AF288,0)</f>
        <v>0</v>
      </c>
      <c r="AJ288" s="37">
        <f>IF(A288=3,AF288,0)</f>
        <v>0</v>
      </c>
      <c r="AK288" s="1"/>
      <c r="AL288" s="1"/>
      <c r="AM288" s="1"/>
      <c r="AN288" s="1"/>
      <c r="AO288" s="1"/>
      <c r="AP288" s="1"/>
      <c r="AQ288" s="1"/>
      <c r="AR288" s="1"/>
      <c r="AS288" s="1"/>
      <c r="AT288" s="1"/>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6"/>
      <c r="BU288" s="106"/>
      <c r="BV288" s="106"/>
      <c r="BW288" s="106"/>
      <c r="BX288" s="106"/>
      <c r="BY288" s="106"/>
      <c r="BZ288" s="106"/>
      <c r="CA288" s="106"/>
      <c r="CB288" s="106"/>
      <c r="CC288" s="106"/>
      <c r="CD288" s="106"/>
      <c r="CE288" s="106"/>
      <c r="CF288" s="106"/>
      <c r="CG288" s="106"/>
      <c r="CH288" s="106"/>
      <c r="CI288" s="106"/>
      <c r="CJ288" s="106"/>
      <c r="CK288" s="106"/>
      <c r="CL288" s="106"/>
      <c r="CM288" s="106"/>
      <c r="CN288" s="106"/>
      <c r="CO288" s="106"/>
      <c r="CP288" s="106"/>
      <c r="CQ288" s="106"/>
      <c r="CR288" s="106"/>
      <c r="CS288" s="106"/>
      <c r="CT288" s="106"/>
      <c r="CU288" s="106"/>
      <c r="CV288" s="106"/>
      <c r="CW288" s="106"/>
      <c r="CX288" s="106"/>
      <c r="CY288" s="106"/>
      <c r="CZ288" s="106"/>
      <c r="DA288" s="106"/>
      <c r="DB288" s="106"/>
      <c r="DC288" s="106"/>
      <c r="DD288" s="106"/>
      <c r="DE288" s="106"/>
      <c r="DF288" s="106"/>
      <c r="DG288" s="106"/>
      <c r="DH288" s="106"/>
      <c r="DI288" s="106"/>
      <c r="DJ288" s="106"/>
      <c r="DK288" s="106"/>
      <c r="DL288" s="106"/>
      <c r="DM288" s="106"/>
      <c r="DN288" s="106"/>
      <c r="DO288" s="106"/>
      <c r="DP288" s="106"/>
      <c r="DQ288" s="106"/>
      <c r="DR288" s="106"/>
      <c r="DS288" s="106"/>
      <c r="DT288" s="106"/>
      <c r="DU288" s="106"/>
      <c r="DV288" s="106"/>
      <c r="DW288" s="106"/>
      <c r="DX288" s="106"/>
      <c r="DY288" s="106"/>
      <c r="DZ288" s="106"/>
      <c r="EA288" s="106"/>
      <c r="EB288" s="106"/>
      <c r="EC288" s="106"/>
      <c r="ED288" s="106"/>
      <c r="EE288" s="106"/>
      <c r="EF288" s="106"/>
      <c r="EG288" s="106"/>
      <c r="EH288" s="106"/>
      <c r="EI288" s="106"/>
      <c r="EJ288" s="106"/>
      <c r="EK288" s="106"/>
      <c r="EL288" s="106"/>
      <c r="EM288" s="106"/>
      <c r="EN288" s="106"/>
      <c r="EO288" s="106"/>
      <c r="EP288" s="106"/>
      <c r="EQ288" s="106"/>
      <c r="ER288" s="106"/>
      <c r="ES288" s="106"/>
      <c r="ET288" s="106"/>
      <c r="EU288" s="106"/>
      <c r="EV288" s="106"/>
      <c r="EW288" s="106"/>
      <c r="EX288" s="106"/>
      <c r="EY288" s="106"/>
      <c r="EZ288" s="106"/>
      <c r="FA288" s="106"/>
      <c r="FB288" s="106"/>
      <c r="FC288" s="106"/>
      <c r="FD288" s="106"/>
      <c r="FE288" s="106"/>
      <c r="FF288" s="106"/>
      <c r="FG288" s="106"/>
      <c r="FH288" s="106"/>
      <c r="FI288" s="106"/>
      <c r="FJ288" s="106"/>
      <c r="FK288" s="106"/>
      <c r="FL288" s="106"/>
      <c r="FM288" s="106"/>
      <c r="FN288" s="106"/>
      <c r="FO288" s="106"/>
      <c r="FP288" s="106"/>
      <c r="FQ288" s="106"/>
      <c r="FR288" s="106"/>
      <c r="FS288" s="106"/>
      <c r="FT288" s="106"/>
      <c r="FU288" s="106"/>
      <c r="FV288" s="106"/>
      <c r="FW288" s="106"/>
      <c r="FX288" s="106"/>
      <c r="FY288" s="106"/>
      <c r="FZ288" s="106"/>
      <c r="GA288" s="106"/>
      <c r="GB288" s="106"/>
      <c r="GC288" s="106"/>
      <c r="GD288" s="106"/>
      <c r="GE288" s="106"/>
      <c r="GF288" s="106"/>
      <c r="GG288" s="106"/>
      <c r="GH288" s="106"/>
      <c r="GI288" s="106"/>
      <c r="GJ288" s="106"/>
      <c r="GK288" s="106"/>
      <c r="GL288" s="106"/>
      <c r="GM288" s="106"/>
      <c r="GN288" s="106"/>
      <c r="GO288" s="106"/>
      <c r="GP288" s="106"/>
      <c r="GQ288" s="106"/>
      <c r="GR288" s="106"/>
      <c r="GS288" s="106"/>
      <c r="GT288" s="106"/>
      <c r="GU288" s="106"/>
      <c r="GV288" s="106"/>
      <c r="GW288" s="106"/>
      <c r="GX288" s="106"/>
      <c r="GY288" s="106"/>
      <c r="GZ288" s="106"/>
      <c r="HA288" s="106"/>
      <c r="HB288" s="106"/>
      <c r="HC288" s="106"/>
      <c r="HD288" s="106"/>
      <c r="HE288" s="106"/>
      <c r="HF288" s="106"/>
      <c r="HG288" s="106"/>
      <c r="HH288" s="106"/>
      <c r="HI288" s="106"/>
      <c r="HJ288" s="106"/>
      <c r="HK288" s="106"/>
      <c r="HL288" s="106"/>
      <c r="HM288" s="106"/>
      <c r="HN288" s="106"/>
      <c r="HO288" s="106"/>
      <c r="HP288" s="106"/>
      <c r="HQ288" s="106"/>
      <c r="HR288" s="106"/>
      <c r="HS288" s="106"/>
      <c r="HT288" s="106"/>
      <c r="HU288" s="106"/>
      <c r="HV288" s="106"/>
      <c r="HW288" s="106"/>
      <c r="HX288" s="106"/>
      <c r="HY288" s="106"/>
      <c r="HZ288" s="106"/>
      <c r="IA288" s="106"/>
      <c r="IB288" s="106"/>
      <c r="IC288" s="106"/>
      <c r="ID288" s="106"/>
      <c r="IE288" s="106"/>
      <c r="IF288" s="106"/>
      <c r="IG288" s="106"/>
      <c r="IH288" s="106"/>
      <c r="II288" s="106"/>
      <c r="IJ288" s="106"/>
      <c r="IK288" s="106"/>
      <c r="IL288" s="106"/>
      <c r="IM288" s="106"/>
      <c r="IN288" s="106"/>
      <c r="IO288" s="106"/>
      <c r="IP288" s="106"/>
      <c r="IQ288" s="106"/>
      <c r="IR288" s="106"/>
      <c r="IS288" s="106"/>
      <c r="IT288" s="106"/>
      <c r="IU288" s="106"/>
      <c r="IV288" s="106"/>
      <c r="IW288" s="106"/>
      <c r="IX288" s="106"/>
      <c r="IY288" s="106"/>
      <c r="IZ288" s="106"/>
      <c r="JA288" s="106"/>
      <c r="JB288" s="106"/>
      <c r="JC288" s="106"/>
      <c r="JD288" s="106"/>
      <c r="JE288" s="106"/>
      <c r="JF288" s="106"/>
      <c r="JG288" s="106"/>
      <c r="JH288" s="106"/>
      <c r="JI288" s="106"/>
      <c r="JJ288" s="106"/>
      <c r="JK288" s="106"/>
      <c r="JL288" s="106"/>
      <c r="JM288" s="106"/>
      <c r="JN288" s="106"/>
      <c r="JO288" s="106"/>
      <c r="JP288" s="106"/>
      <c r="JQ288" s="106"/>
      <c r="JR288" s="106"/>
      <c r="JS288" s="106"/>
      <c r="JT288" s="106"/>
      <c r="JU288" s="106"/>
      <c r="JV288" s="106"/>
      <c r="JW288" s="106"/>
      <c r="JX288" s="106"/>
      <c r="JY288" s="106"/>
      <c r="JZ288" s="106"/>
      <c r="KA288" s="106"/>
      <c r="KB288" s="106"/>
      <c r="KC288" s="106"/>
      <c r="KD288" s="106"/>
      <c r="KE288" s="106"/>
      <c r="KF288" s="106"/>
      <c r="KG288" s="106"/>
      <c r="KH288" s="106"/>
      <c r="KI288" s="106"/>
      <c r="KJ288" s="106"/>
      <c r="KK288" s="106"/>
      <c r="KL288" s="106"/>
      <c r="KM288" s="106"/>
      <c r="KN288" s="106"/>
      <c r="KO288" s="106"/>
      <c r="KP288" s="106"/>
      <c r="KQ288" s="106"/>
      <c r="KR288" s="106"/>
      <c r="KS288" s="106"/>
      <c r="KT288" s="106"/>
      <c r="KU288" s="106"/>
      <c r="KV288" s="106"/>
      <c r="KW288" s="106"/>
      <c r="KX288" s="106"/>
      <c r="KY288" s="106"/>
      <c r="KZ288" s="106"/>
      <c r="LA288" s="106"/>
      <c r="LB288" s="106"/>
      <c r="LC288" s="106"/>
      <c r="LD288" s="106"/>
      <c r="LE288" s="106"/>
      <c r="LF288" s="106"/>
      <c r="LG288" s="106"/>
      <c r="LH288" s="106"/>
      <c r="LI288" s="106"/>
      <c r="LJ288" s="106"/>
      <c r="LK288" s="106"/>
      <c r="LL288" s="106"/>
      <c r="LM288" s="106"/>
      <c r="LN288" s="106"/>
      <c r="LO288" s="106"/>
      <c r="LP288" s="106"/>
      <c r="LQ288" s="106"/>
      <c r="LR288" s="106"/>
      <c r="LS288" s="106"/>
      <c r="LT288" s="106"/>
      <c r="LU288" s="106"/>
      <c r="LV288" s="106"/>
      <c r="LW288" s="106"/>
      <c r="LX288" s="106"/>
      <c r="LY288" s="106"/>
      <c r="LZ288" s="106"/>
      <c r="MA288" s="106"/>
      <c r="MB288" s="106"/>
      <c r="MC288" s="106"/>
      <c r="MD288" s="106"/>
      <c r="ME288" s="106"/>
      <c r="MF288" s="106"/>
      <c r="MG288" s="106"/>
      <c r="MH288" s="106"/>
      <c r="MI288" s="106"/>
      <c r="MJ288" s="106"/>
      <c r="MK288" s="106"/>
      <c r="ML288" s="106"/>
      <c r="MM288" s="106"/>
      <c r="MN288" s="106"/>
      <c r="MO288" s="106"/>
      <c r="MP288" s="106"/>
      <c r="MQ288" s="106"/>
      <c r="MR288" s="106"/>
      <c r="MS288" s="106"/>
      <c r="MT288" s="106"/>
      <c r="MU288" s="106"/>
      <c r="MV288" s="106"/>
      <c r="MW288" s="106"/>
      <c r="MX288" s="106"/>
      <c r="MY288" s="106"/>
      <c r="MZ288" s="106"/>
      <c r="NA288" s="106"/>
      <c r="NB288" s="106"/>
      <c r="NC288" s="106"/>
      <c r="ND288" s="106"/>
      <c r="NE288" s="106"/>
      <c r="NF288" s="106"/>
      <c r="NG288" s="106"/>
      <c r="NH288" s="106"/>
      <c r="NI288" s="106"/>
      <c r="NJ288" s="106"/>
      <c r="NK288" s="106"/>
      <c r="NL288" s="106"/>
      <c r="NM288" s="106"/>
      <c r="NN288" s="106"/>
      <c r="NO288" s="106"/>
      <c r="NP288" s="106"/>
      <c r="NQ288" s="106"/>
      <c r="NR288" s="106"/>
      <c r="NS288" s="106"/>
      <c r="NT288" s="106"/>
      <c r="NU288" s="106"/>
      <c r="NV288" s="106"/>
      <c r="NW288" s="106"/>
      <c r="NX288" s="106"/>
      <c r="NY288" s="106"/>
      <c r="NZ288" s="106"/>
      <c r="OA288" s="106"/>
      <c r="OB288" s="106"/>
      <c r="OC288" s="106"/>
      <c r="OD288" s="106"/>
      <c r="OE288" s="106"/>
      <c r="OF288" s="106"/>
      <c r="OG288" s="106"/>
      <c r="OH288" s="106"/>
      <c r="OI288" s="106"/>
      <c r="OJ288" s="106"/>
      <c r="OK288" s="106"/>
      <c r="OL288" s="106"/>
      <c r="OM288" s="106"/>
      <c r="ON288" s="106"/>
      <c r="OO288" s="106"/>
      <c r="OP288" s="106"/>
      <c r="OQ288" s="106"/>
      <c r="OR288" s="106"/>
      <c r="OS288" s="106"/>
      <c r="OT288" s="106"/>
      <c r="OU288" s="106"/>
      <c r="OV288" s="106"/>
      <c r="OW288" s="106"/>
      <c r="OX288" s="106"/>
      <c r="OY288" s="106"/>
      <c r="OZ288" s="106"/>
      <c r="PA288" s="106"/>
      <c r="PB288" s="106"/>
      <c r="PC288" s="106"/>
      <c r="PD288" s="106"/>
      <c r="PE288" s="106"/>
      <c r="PF288" s="106"/>
      <c r="PG288" s="106"/>
      <c r="PH288" s="106"/>
      <c r="PI288" s="106"/>
      <c r="PJ288" s="106"/>
      <c r="PK288" s="106"/>
      <c r="PL288" s="106"/>
      <c r="PM288" s="106"/>
      <c r="PN288" s="106"/>
      <c r="PO288" s="106"/>
      <c r="PP288" s="106"/>
      <c r="PQ288" s="106"/>
      <c r="PR288" s="106"/>
      <c r="PS288" s="106"/>
      <c r="PT288" s="106"/>
      <c r="PU288" s="106"/>
      <c r="PV288" s="106"/>
      <c r="PW288" s="106"/>
      <c r="PX288" s="106"/>
      <c r="PY288" s="106"/>
      <c r="PZ288" s="106"/>
      <c r="QA288" s="106"/>
      <c r="QB288" s="106"/>
      <c r="QC288" s="106"/>
      <c r="QD288" s="106"/>
      <c r="QE288" s="106"/>
      <c r="QF288" s="106"/>
      <c r="QG288" s="106"/>
      <c r="QH288" s="106"/>
      <c r="QI288" s="106"/>
      <c r="QJ288" s="106"/>
      <c r="QK288" s="106"/>
      <c r="QL288" s="106"/>
      <c r="QM288" s="106"/>
      <c r="QN288" s="106"/>
      <c r="QO288" s="106"/>
      <c r="QP288" s="106"/>
      <c r="QQ288" s="106"/>
      <c r="QR288" s="106"/>
      <c r="QS288" s="106"/>
      <c r="QT288" s="106"/>
      <c r="QU288" s="106"/>
      <c r="QV288" s="106"/>
      <c r="QW288" s="106"/>
      <c r="QX288" s="106"/>
      <c r="QY288" s="106"/>
      <c r="QZ288" s="106"/>
      <c r="RA288" s="106"/>
      <c r="RB288" s="106"/>
      <c r="RC288" s="106"/>
      <c r="RD288" s="106"/>
      <c r="RE288" s="106"/>
      <c r="RF288" s="106"/>
      <c r="RG288" s="106"/>
      <c r="RH288" s="106"/>
      <c r="RI288" s="106"/>
      <c r="RJ288" s="106"/>
      <c r="RK288" s="106"/>
      <c r="RL288" s="106"/>
      <c r="RM288" s="106"/>
      <c r="RN288" s="106"/>
      <c r="RO288" s="106"/>
      <c r="RP288" s="106"/>
      <c r="RQ288" s="106"/>
      <c r="RR288" s="106"/>
      <c r="RS288" s="106"/>
      <c r="RT288" s="106"/>
      <c r="RU288" s="106"/>
      <c r="RV288" s="106"/>
      <c r="RW288" s="106"/>
      <c r="RX288" s="106"/>
      <c r="RY288" s="106"/>
      <c r="RZ288" s="106"/>
      <c r="SA288" s="106"/>
      <c r="SB288" s="106"/>
      <c r="SC288" s="106"/>
      <c r="SD288" s="106"/>
      <c r="SE288" s="106"/>
      <c r="SF288" s="106"/>
      <c r="SG288" s="106"/>
      <c r="SH288" s="106"/>
      <c r="SI288" s="106"/>
      <c r="SJ288" s="106"/>
      <c r="SK288" s="106"/>
      <c r="SL288" s="106"/>
      <c r="SM288" s="106"/>
      <c r="SN288" s="106"/>
      <c r="SO288" s="106"/>
      <c r="SP288" s="106"/>
      <c r="SQ288" s="106"/>
      <c r="SR288" s="106"/>
      <c r="SS288" s="106"/>
      <c r="ST288" s="106"/>
      <c r="SU288" s="106"/>
      <c r="SV288" s="106"/>
      <c r="SW288" s="106"/>
      <c r="SX288" s="106"/>
      <c r="SY288" s="106"/>
      <c r="SZ288" s="106"/>
      <c r="TA288" s="106"/>
      <c r="TB288" s="106"/>
      <c r="TC288" s="106"/>
      <c r="TD288" s="106"/>
      <c r="TE288" s="106"/>
      <c r="TF288" s="106"/>
      <c r="TG288" s="106"/>
      <c r="TH288" s="106"/>
      <c r="TI288" s="106"/>
      <c r="TJ288" s="106"/>
      <c r="TK288" s="106"/>
      <c r="TL288" s="106"/>
      <c r="TM288" s="106"/>
      <c r="TN288" s="106"/>
      <c r="TO288" s="106"/>
      <c r="TP288" s="106"/>
      <c r="TQ288" s="106"/>
      <c r="TR288" s="106"/>
      <c r="TS288" s="106"/>
      <c r="TT288" s="106"/>
      <c r="TU288" s="106"/>
      <c r="TV288" s="106"/>
      <c r="TW288" s="106"/>
      <c r="TX288" s="106"/>
      <c r="TY288" s="106"/>
      <c r="TZ288" s="106"/>
      <c r="UA288" s="106"/>
      <c r="UB288" s="106"/>
      <c r="UC288" s="106"/>
      <c r="UD288" s="106"/>
      <c r="UE288" s="106"/>
      <c r="UF288" s="106"/>
      <c r="UG288" s="106"/>
      <c r="UH288" s="106"/>
      <c r="UI288" s="106"/>
      <c r="UJ288" s="106"/>
      <c r="UK288" s="106"/>
      <c r="UL288" s="106"/>
      <c r="UM288" s="106"/>
      <c r="UN288" s="106"/>
      <c r="UO288" s="106"/>
      <c r="UP288" s="106"/>
      <c r="UQ288" s="106"/>
      <c r="UR288" s="106"/>
      <c r="US288" s="106"/>
      <c r="UT288" s="106"/>
      <c r="UU288" s="106"/>
      <c r="UV288" s="106"/>
      <c r="UW288" s="106"/>
      <c r="UX288" s="106"/>
      <c r="UY288" s="106"/>
      <c r="UZ288" s="106"/>
      <c r="VA288" s="106"/>
      <c r="VB288" s="106"/>
      <c r="VC288" s="106"/>
      <c r="VD288" s="106"/>
      <c r="VE288" s="106"/>
      <c r="VF288" s="106"/>
      <c r="VG288" s="106"/>
      <c r="VH288" s="106"/>
      <c r="VI288" s="106"/>
      <c r="VJ288" s="106"/>
      <c r="VK288" s="106"/>
      <c r="VL288" s="106"/>
      <c r="VM288" s="106"/>
      <c r="VN288" s="106"/>
      <c r="VO288" s="106"/>
      <c r="VP288" s="106"/>
      <c r="VQ288" s="106"/>
      <c r="VR288" s="106"/>
      <c r="VS288" s="106"/>
      <c r="VT288" s="106"/>
      <c r="VU288" s="106"/>
      <c r="VV288" s="106"/>
      <c r="VW288" s="106"/>
      <c r="VX288" s="106"/>
      <c r="VY288" s="106"/>
      <c r="VZ288" s="106"/>
      <c r="WA288" s="106"/>
      <c r="WB288" s="106"/>
      <c r="WC288" s="106"/>
      <c r="WD288" s="106"/>
      <c r="WE288" s="106"/>
      <c r="WF288" s="106"/>
      <c r="WG288" s="106"/>
      <c r="WH288" s="106"/>
      <c r="WI288" s="106"/>
      <c r="WJ288" s="106"/>
      <c r="WK288" s="106"/>
      <c r="WL288" s="106"/>
      <c r="WM288" s="106"/>
      <c r="WN288" s="106"/>
      <c r="WO288" s="106"/>
      <c r="WP288" s="106"/>
      <c r="WQ288" s="106"/>
      <c r="WR288" s="106"/>
      <c r="WS288" s="106"/>
      <c r="WT288" s="106"/>
      <c r="WU288" s="106"/>
      <c r="WV288" s="106"/>
      <c r="WW288" s="106"/>
      <c r="WX288" s="106"/>
      <c r="WY288" s="106"/>
      <c r="WZ288" s="106"/>
      <c r="XA288" s="106"/>
      <c r="XB288" s="106"/>
      <c r="XC288" s="106"/>
      <c r="XD288" s="106"/>
      <c r="XE288" s="106"/>
      <c r="XF288" s="106"/>
      <c r="XG288" s="106"/>
      <c r="XH288" s="106"/>
      <c r="XI288" s="106"/>
      <c r="XJ288" s="106"/>
      <c r="XK288" s="106"/>
      <c r="XL288" s="106"/>
      <c r="XM288" s="106"/>
      <c r="XN288" s="106"/>
      <c r="XO288" s="106"/>
      <c r="XP288" s="106"/>
      <c r="XQ288" s="106"/>
      <c r="XR288" s="106"/>
      <c r="XS288" s="106"/>
      <c r="XT288" s="106"/>
      <c r="XU288" s="106"/>
      <c r="XV288" s="106"/>
      <c r="XW288" s="106"/>
      <c r="XX288" s="106"/>
      <c r="XY288" s="106"/>
      <c r="XZ288" s="106"/>
      <c r="YA288" s="106"/>
      <c r="YB288" s="106"/>
      <c r="YC288" s="106"/>
      <c r="YD288" s="106"/>
      <c r="YE288" s="106"/>
      <c r="YF288" s="106"/>
      <c r="YG288" s="106"/>
      <c r="YH288" s="106"/>
      <c r="YI288" s="106"/>
      <c r="YJ288" s="106"/>
      <c r="YK288" s="106"/>
      <c r="YL288" s="106"/>
      <c r="YM288" s="106"/>
      <c r="YN288" s="106"/>
      <c r="YO288" s="106"/>
      <c r="YP288" s="106"/>
      <c r="YQ288" s="106"/>
      <c r="YR288" s="106"/>
      <c r="YS288" s="106"/>
      <c r="YT288" s="106"/>
      <c r="YU288" s="106"/>
      <c r="YV288" s="106"/>
      <c r="YW288" s="106"/>
      <c r="YX288" s="106"/>
      <c r="YY288" s="106"/>
      <c r="YZ288" s="106"/>
      <c r="ZA288" s="106"/>
      <c r="ZB288" s="106"/>
      <c r="ZC288" s="106"/>
      <c r="ZD288" s="106"/>
      <c r="ZE288" s="106"/>
      <c r="ZF288" s="106"/>
      <c r="ZG288" s="106"/>
      <c r="ZH288" s="106"/>
      <c r="ZI288" s="106"/>
      <c r="ZJ288" s="106"/>
      <c r="ZK288" s="106"/>
      <c r="ZL288" s="106"/>
      <c r="ZM288" s="106"/>
      <c r="ZN288" s="106"/>
      <c r="ZO288" s="106"/>
      <c r="ZP288" s="106"/>
      <c r="ZQ288" s="106"/>
      <c r="ZR288" s="106"/>
      <c r="ZS288" s="106"/>
      <c r="ZT288" s="106"/>
      <c r="ZU288" s="106"/>
      <c r="ZV288" s="106"/>
      <c r="ZW288" s="106"/>
      <c r="ZX288" s="106"/>
      <c r="ZY288" s="106"/>
      <c r="ZZ288" s="106"/>
      <c r="AAA288" s="106"/>
      <c r="AAB288" s="106"/>
      <c r="AAC288" s="106"/>
      <c r="AAD288" s="106"/>
      <c r="AAE288" s="106"/>
      <c r="AAF288" s="106"/>
      <c r="AAG288" s="106"/>
      <c r="AAH288" s="106"/>
      <c r="AAI288" s="106"/>
      <c r="AAJ288" s="106"/>
      <c r="AAK288" s="106"/>
      <c r="AAL288" s="106"/>
      <c r="AAM288" s="106"/>
      <c r="AAN288" s="106"/>
      <c r="AAO288" s="106"/>
      <c r="AAP288" s="106"/>
      <c r="AAQ288" s="106"/>
      <c r="AAR288" s="106"/>
      <c r="AAS288" s="106"/>
      <c r="AAT288" s="106"/>
      <c r="AAU288" s="106"/>
      <c r="AAV288" s="106"/>
      <c r="AAW288" s="106"/>
      <c r="AAX288" s="106"/>
      <c r="AAY288" s="106"/>
      <c r="AAZ288" s="106"/>
      <c r="ABA288" s="106"/>
      <c r="ABB288" s="106"/>
      <c r="ABC288" s="106"/>
      <c r="ABD288" s="106"/>
      <c r="ABE288" s="106"/>
      <c r="ABF288" s="106"/>
      <c r="ABG288" s="106"/>
      <c r="ABH288" s="106"/>
      <c r="ABI288" s="106"/>
      <c r="ABJ288" s="106"/>
      <c r="ABK288" s="106"/>
      <c r="ABL288" s="106"/>
      <c r="ABM288" s="106"/>
      <c r="ABN288" s="106"/>
      <c r="ABO288" s="106"/>
      <c r="ABP288" s="106"/>
      <c r="ABQ288" s="106"/>
      <c r="ABR288" s="106"/>
      <c r="ABS288" s="106"/>
      <c r="ABT288" s="106"/>
      <c r="ABU288" s="106"/>
      <c r="ABV288" s="106"/>
      <c r="ABW288" s="106"/>
      <c r="ABX288" s="106"/>
      <c r="ABY288" s="106"/>
      <c r="ABZ288" s="106"/>
      <c r="ACA288" s="106"/>
      <c r="ACB288" s="106"/>
      <c r="ACC288" s="106"/>
      <c r="ACD288" s="106"/>
      <c r="ACE288" s="106"/>
      <c r="ACF288" s="106"/>
      <c r="ACG288" s="106"/>
      <c r="ACH288" s="106"/>
      <c r="ACI288" s="106"/>
      <c r="ACJ288" s="106"/>
      <c r="ACK288" s="106"/>
      <c r="ACL288" s="106"/>
      <c r="ACM288" s="106"/>
      <c r="ACN288" s="106"/>
      <c r="ACO288" s="106"/>
      <c r="ACP288" s="106"/>
      <c r="ACQ288" s="106"/>
      <c r="ACR288" s="106"/>
      <c r="ACS288" s="106"/>
      <c r="ACT288" s="106"/>
      <c r="ACU288" s="106"/>
      <c r="ACV288" s="106"/>
      <c r="ACW288" s="106"/>
      <c r="ACX288" s="106"/>
      <c r="ACY288" s="106"/>
      <c r="ACZ288" s="106"/>
      <c r="ADA288" s="106"/>
    </row>
    <row r="289" spans="1:786" s="140" customFormat="1" ht="24" x14ac:dyDescent="0.3">
      <c r="A289" s="73">
        <v>3</v>
      </c>
      <c r="B289" s="41" t="s">
        <v>800</v>
      </c>
      <c r="C289" s="24" t="s">
        <v>77</v>
      </c>
      <c r="D289" s="25"/>
      <c r="E289" s="25"/>
      <c r="F289" s="25"/>
      <c r="G289" s="79"/>
      <c r="H289" s="25"/>
      <c r="I289" s="25"/>
      <c r="J289" s="25"/>
      <c r="K289" s="95"/>
      <c r="L289" s="28">
        <v>1966</v>
      </c>
      <c r="M289" s="29">
        <v>24389</v>
      </c>
      <c r="N289" s="30">
        <v>70000</v>
      </c>
      <c r="O289" s="31"/>
      <c r="P289" s="31"/>
      <c r="Q289" s="32" t="s">
        <v>54</v>
      </c>
      <c r="R289" s="33" t="s">
        <v>801</v>
      </c>
      <c r="S289" s="104"/>
      <c r="T289" s="35" t="str">
        <f t="shared" si="35"/>
        <v>Tin</v>
      </c>
      <c r="U289" s="104"/>
      <c r="V289" s="104"/>
      <c r="W289" s="104"/>
      <c r="X289" s="104"/>
      <c r="Y289" s="104"/>
      <c r="Z289" s="104"/>
      <c r="AA289" s="104"/>
      <c r="AB289" s="139"/>
      <c r="AC289" s="36">
        <f t="shared" si="31"/>
        <v>3.690712006887923E-2</v>
      </c>
      <c r="AD289" s="36">
        <f t="shared" si="32"/>
        <v>0</v>
      </c>
      <c r="AE289" s="36">
        <f t="shared" si="33"/>
        <v>0</v>
      </c>
      <c r="AF289" s="36">
        <f t="shared" si="34"/>
        <v>3.690712006887923E-2</v>
      </c>
      <c r="AG289" s="37"/>
      <c r="AH289" s="37">
        <f>IF(A289=1,AF289,0)</f>
        <v>0</v>
      </c>
      <c r="AI289" s="37">
        <f>IF(A289=2,AF289,0)</f>
        <v>0</v>
      </c>
      <c r="AJ289" s="37">
        <f>IF(A289=3,AF289,0)</f>
        <v>3.690712006887923E-2</v>
      </c>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23"/>
      <c r="EJ289" s="123"/>
      <c r="EK289" s="123"/>
      <c r="EL289" s="123"/>
      <c r="EM289" s="123"/>
      <c r="EN289" s="123"/>
      <c r="EO289" s="123"/>
      <c r="EP289" s="123"/>
      <c r="EQ289" s="123"/>
      <c r="ER289" s="123"/>
      <c r="ES289" s="123"/>
      <c r="ET289" s="123"/>
      <c r="EU289" s="123"/>
      <c r="EV289" s="123"/>
      <c r="EW289" s="123"/>
      <c r="EX289" s="123"/>
      <c r="EY289" s="123"/>
      <c r="EZ289" s="123"/>
      <c r="FA289" s="123"/>
      <c r="FB289" s="123"/>
      <c r="FC289" s="123"/>
      <c r="FD289" s="123"/>
      <c r="FE289" s="123"/>
      <c r="FF289" s="123"/>
      <c r="FG289" s="123"/>
      <c r="FH289" s="123"/>
      <c r="FI289" s="123"/>
      <c r="FJ289" s="123"/>
      <c r="FK289" s="123"/>
      <c r="FL289" s="123"/>
      <c r="FM289" s="123"/>
      <c r="FN289" s="123"/>
      <c r="FO289" s="123"/>
      <c r="FP289" s="123"/>
      <c r="FQ289" s="123"/>
      <c r="FR289" s="123"/>
      <c r="FS289" s="123"/>
      <c r="FT289" s="123"/>
      <c r="FU289" s="123"/>
      <c r="FV289" s="123"/>
      <c r="FW289" s="123"/>
      <c r="FX289" s="123"/>
      <c r="FY289" s="123"/>
      <c r="FZ289" s="123"/>
      <c r="GA289" s="123"/>
      <c r="GB289" s="123"/>
      <c r="GC289" s="123"/>
      <c r="GD289" s="123"/>
      <c r="GE289" s="123"/>
      <c r="GF289" s="123"/>
      <c r="GG289" s="123"/>
      <c r="GH289" s="123"/>
      <c r="GI289" s="123"/>
      <c r="GJ289" s="123"/>
      <c r="GK289" s="123"/>
      <c r="GL289" s="123"/>
      <c r="GM289" s="123"/>
      <c r="GN289" s="123"/>
      <c r="GO289" s="123"/>
      <c r="GP289" s="123"/>
      <c r="GQ289" s="123"/>
      <c r="GR289" s="123"/>
      <c r="GS289" s="123"/>
      <c r="GT289" s="123"/>
      <c r="GU289" s="123"/>
      <c r="GV289" s="123"/>
      <c r="GW289" s="123"/>
      <c r="GX289" s="123"/>
      <c r="GY289" s="123"/>
      <c r="GZ289" s="123"/>
      <c r="HA289" s="123"/>
      <c r="HB289" s="123"/>
      <c r="HC289" s="123"/>
      <c r="HD289" s="123"/>
      <c r="HE289" s="123"/>
      <c r="HF289" s="123"/>
      <c r="HG289" s="123"/>
      <c r="HH289" s="123"/>
      <c r="HI289" s="123"/>
      <c r="HJ289" s="123"/>
      <c r="HK289" s="123"/>
      <c r="HL289" s="123"/>
      <c r="HM289" s="123"/>
      <c r="HN289" s="123"/>
      <c r="HO289" s="123"/>
      <c r="HP289" s="123"/>
      <c r="HQ289" s="123"/>
      <c r="HR289" s="123"/>
      <c r="HS289" s="123"/>
      <c r="HT289" s="123"/>
      <c r="HU289" s="123"/>
      <c r="HV289" s="123"/>
      <c r="HW289" s="123"/>
      <c r="HX289" s="123"/>
      <c r="HY289" s="123"/>
      <c r="HZ289" s="123"/>
      <c r="IA289" s="123"/>
      <c r="IB289" s="123"/>
      <c r="IC289" s="123"/>
      <c r="ID289" s="123"/>
      <c r="IE289" s="123"/>
      <c r="IF289" s="123"/>
      <c r="IG289" s="123"/>
      <c r="IH289" s="123"/>
      <c r="II289" s="123"/>
      <c r="IJ289" s="123"/>
      <c r="IK289" s="123"/>
      <c r="IL289" s="123"/>
      <c r="IM289" s="123"/>
      <c r="IN289" s="123"/>
      <c r="IO289" s="123"/>
      <c r="IP289" s="123"/>
      <c r="IQ289" s="123"/>
      <c r="IR289" s="123"/>
      <c r="IS289" s="123"/>
      <c r="IT289" s="123"/>
      <c r="IU289" s="123"/>
      <c r="IV289" s="123"/>
      <c r="IW289" s="123"/>
      <c r="IX289" s="123"/>
      <c r="IY289" s="123"/>
      <c r="IZ289" s="123"/>
      <c r="JA289" s="123"/>
      <c r="JB289" s="123"/>
      <c r="JC289" s="123"/>
      <c r="JD289" s="123"/>
      <c r="JE289" s="123"/>
      <c r="JF289" s="123"/>
      <c r="JG289" s="123"/>
      <c r="JH289" s="123"/>
      <c r="JI289" s="123"/>
      <c r="JJ289" s="123"/>
      <c r="JK289" s="123"/>
      <c r="JL289" s="123"/>
      <c r="JM289" s="123"/>
      <c r="JN289" s="123"/>
      <c r="JO289" s="123"/>
      <c r="JP289" s="123"/>
      <c r="JQ289" s="123"/>
      <c r="JR289" s="123"/>
      <c r="JS289" s="123"/>
      <c r="JT289" s="123"/>
      <c r="JU289" s="123"/>
      <c r="JV289" s="123"/>
      <c r="JW289" s="123"/>
      <c r="JX289" s="123"/>
      <c r="JY289" s="123"/>
      <c r="JZ289" s="123"/>
      <c r="KA289" s="123"/>
      <c r="KB289" s="123"/>
      <c r="KC289" s="123"/>
      <c r="KD289" s="123"/>
      <c r="KE289" s="123"/>
      <c r="KF289" s="123"/>
      <c r="KG289" s="123"/>
      <c r="KH289" s="123"/>
      <c r="KI289" s="123"/>
      <c r="KJ289" s="123"/>
      <c r="KK289" s="123"/>
      <c r="KL289" s="123"/>
      <c r="KM289" s="123"/>
      <c r="KN289" s="123"/>
      <c r="KO289" s="123"/>
      <c r="KP289" s="123"/>
      <c r="KQ289" s="123"/>
      <c r="KR289" s="123"/>
      <c r="KS289" s="123"/>
      <c r="KT289" s="123"/>
      <c r="KU289" s="123"/>
      <c r="KV289" s="123"/>
      <c r="KW289" s="123"/>
      <c r="KX289" s="123"/>
      <c r="KY289" s="123"/>
      <c r="KZ289" s="123"/>
      <c r="LA289" s="123"/>
      <c r="LB289" s="123"/>
      <c r="LC289" s="123"/>
      <c r="LD289" s="123"/>
      <c r="LE289" s="123"/>
      <c r="LF289" s="123"/>
      <c r="LG289" s="123"/>
      <c r="LH289" s="123"/>
      <c r="LI289" s="123"/>
      <c r="LJ289" s="123"/>
      <c r="LK289" s="123"/>
      <c r="LL289" s="123"/>
      <c r="LM289" s="123"/>
      <c r="LN289" s="123"/>
      <c r="LO289" s="123"/>
      <c r="LP289" s="123"/>
      <c r="LQ289" s="123"/>
      <c r="LR289" s="123"/>
      <c r="LS289" s="123"/>
      <c r="LT289" s="123"/>
      <c r="LU289" s="123"/>
      <c r="LV289" s="123"/>
      <c r="LW289" s="123"/>
      <c r="LX289" s="123"/>
      <c r="LY289" s="123"/>
      <c r="LZ289" s="123"/>
      <c r="MA289" s="123"/>
      <c r="MB289" s="123"/>
      <c r="MC289" s="123"/>
      <c r="MD289" s="123"/>
      <c r="ME289" s="123"/>
      <c r="MF289" s="123"/>
      <c r="MG289" s="123"/>
      <c r="MH289" s="123"/>
      <c r="MI289" s="123"/>
      <c r="MJ289" s="123"/>
      <c r="MK289" s="123"/>
      <c r="ML289" s="123"/>
      <c r="MM289" s="123"/>
      <c r="MN289" s="123"/>
      <c r="MO289" s="123"/>
      <c r="MP289" s="123"/>
      <c r="MQ289" s="123"/>
      <c r="MR289" s="123"/>
      <c r="MS289" s="123"/>
      <c r="MT289" s="123"/>
      <c r="MU289" s="123"/>
      <c r="MV289" s="123"/>
      <c r="MW289" s="123"/>
      <c r="MX289" s="123"/>
      <c r="MY289" s="123"/>
      <c r="MZ289" s="123"/>
      <c r="NA289" s="123"/>
      <c r="NB289" s="123"/>
      <c r="NC289" s="123"/>
      <c r="ND289" s="123"/>
      <c r="NE289" s="123"/>
      <c r="NF289" s="123"/>
      <c r="NG289" s="123"/>
      <c r="NH289" s="123"/>
      <c r="NI289" s="123"/>
      <c r="NJ289" s="123"/>
      <c r="NK289" s="123"/>
      <c r="NL289" s="123"/>
      <c r="NM289" s="123"/>
      <c r="NN289" s="123"/>
      <c r="NO289" s="123"/>
      <c r="NP289" s="123"/>
      <c r="NQ289" s="123"/>
      <c r="NR289" s="123"/>
      <c r="NS289" s="123"/>
      <c r="NT289" s="123"/>
      <c r="NU289" s="123"/>
      <c r="NV289" s="123"/>
      <c r="NW289" s="123"/>
      <c r="NX289" s="123"/>
      <c r="NY289" s="123"/>
      <c r="NZ289" s="123"/>
      <c r="OA289" s="123"/>
      <c r="OB289" s="123"/>
      <c r="OC289" s="123"/>
      <c r="OD289" s="123"/>
      <c r="OE289" s="123"/>
      <c r="OF289" s="123"/>
      <c r="OG289" s="123"/>
      <c r="OH289" s="123"/>
      <c r="OI289" s="123"/>
      <c r="OJ289" s="123"/>
      <c r="OK289" s="123"/>
      <c r="OL289" s="123"/>
      <c r="OM289" s="123"/>
      <c r="ON289" s="123"/>
      <c r="OO289" s="123"/>
      <c r="OP289" s="123"/>
      <c r="OQ289" s="123"/>
      <c r="OR289" s="123"/>
      <c r="OS289" s="123"/>
      <c r="OT289" s="123"/>
      <c r="OU289" s="123"/>
      <c r="OV289" s="123"/>
      <c r="OW289" s="123"/>
      <c r="OX289" s="123"/>
      <c r="OY289" s="123"/>
      <c r="OZ289" s="123"/>
      <c r="PA289" s="123"/>
      <c r="PB289" s="123"/>
      <c r="PC289" s="123"/>
      <c r="PD289" s="123"/>
      <c r="PE289" s="123"/>
      <c r="PF289" s="123"/>
      <c r="PG289" s="123"/>
      <c r="PH289" s="123"/>
      <c r="PI289" s="123"/>
      <c r="PJ289" s="123"/>
      <c r="PK289" s="123"/>
      <c r="PL289" s="123"/>
      <c r="PM289" s="123"/>
      <c r="PN289" s="123"/>
      <c r="PO289" s="123"/>
      <c r="PP289" s="123"/>
      <c r="PQ289" s="123"/>
      <c r="PR289" s="123"/>
      <c r="PS289" s="123"/>
      <c r="PT289" s="123"/>
      <c r="PU289" s="123"/>
      <c r="PV289" s="123"/>
      <c r="PW289" s="123"/>
      <c r="PX289" s="123"/>
      <c r="PY289" s="123"/>
      <c r="PZ289" s="123"/>
      <c r="QA289" s="123"/>
      <c r="QB289" s="123"/>
      <c r="QC289" s="123"/>
      <c r="QD289" s="123"/>
      <c r="QE289" s="123"/>
      <c r="QF289" s="123"/>
      <c r="QG289" s="123"/>
      <c r="QH289" s="123"/>
      <c r="QI289" s="123"/>
      <c r="QJ289" s="123"/>
      <c r="QK289" s="123"/>
      <c r="QL289" s="123"/>
      <c r="QM289" s="123"/>
      <c r="QN289" s="123"/>
      <c r="QO289" s="123"/>
      <c r="QP289" s="123"/>
      <c r="QQ289" s="123"/>
      <c r="QR289" s="123"/>
      <c r="QS289" s="123"/>
      <c r="QT289" s="123"/>
      <c r="QU289" s="123"/>
      <c r="QV289" s="123"/>
      <c r="QW289" s="123"/>
      <c r="QX289" s="123"/>
      <c r="QY289" s="123"/>
      <c r="QZ289" s="123"/>
      <c r="RA289" s="123"/>
      <c r="RB289" s="123"/>
      <c r="RC289" s="123"/>
      <c r="RD289" s="123"/>
      <c r="RE289" s="123"/>
      <c r="RF289" s="123"/>
      <c r="RG289" s="123"/>
      <c r="RH289" s="123"/>
      <c r="RI289" s="123"/>
      <c r="RJ289" s="123"/>
      <c r="RK289" s="123"/>
      <c r="RL289" s="123"/>
      <c r="RM289" s="123"/>
      <c r="RN289" s="123"/>
      <c r="RO289" s="123"/>
      <c r="RP289" s="123"/>
      <c r="RQ289" s="123"/>
      <c r="RR289" s="123"/>
      <c r="RS289" s="123"/>
      <c r="RT289" s="123"/>
      <c r="RU289" s="123"/>
      <c r="RV289" s="123"/>
      <c r="RW289" s="123"/>
      <c r="RX289" s="123"/>
      <c r="RY289" s="123"/>
      <c r="RZ289" s="123"/>
      <c r="SA289" s="123"/>
      <c r="SB289" s="123"/>
      <c r="SC289" s="123"/>
      <c r="SD289" s="123"/>
      <c r="SE289" s="123"/>
      <c r="SF289" s="123"/>
      <c r="SG289" s="123"/>
      <c r="SH289" s="123"/>
      <c r="SI289" s="123"/>
      <c r="SJ289" s="123"/>
      <c r="SK289" s="123"/>
      <c r="SL289" s="123"/>
      <c r="SM289" s="123"/>
      <c r="SN289" s="123"/>
      <c r="SO289" s="123"/>
      <c r="SP289" s="123"/>
      <c r="SQ289" s="123"/>
      <c r="SR289" s="123"/>
      <c r="SS289" s="123"/>
      <c r="ST289" s="123"/>
      <c r="SU289" s="123"/>
      <c r="SV289" s="123"/>
      <c r="SW289" s="123"/>
      <c r="SX289" s="123"/>
      <c r="SY289" s="123"/>
      <c r="SZ289" s="123"/>
      <c r="TA289" s="123"/>
      <c r="TB289" s="123"/>
      <c r="TC289" s="123"/>
      <c r="TD289" s="123"/>
      <c r="TE289" s="123"/>
      <c r="TF289" s="123"/>
      <c r="TG289" s="123"/>
      <c r="TH289" s="123"/>
      <c r="TI289" s="123"/>
      <c r="TJ289" s="123"/>
      <c r="TK289" s="123"/>
      <c r="TL289" s="123"/>
      <c r="TM289" s="123"/>
      <c r="TN289" s="123"/>
      <c r="TO289" s="123"/>
      <c r="TP289" s="123"/>
      <c r="TQ289" s="123"/>
      <c r="TR289" s="123"/>
      <c r="TS289" s="123"/>
      <c r="TT289" s="123"/>
      <c r="TU289" s="123"/>
      <c r="TV289" s="123"/>
      <c r="TW289" s="123"/>
      <c r="TX289" s="123"/>
      <c r="TY289" s="123"/>
      <c r="TZ289" s="123"/>
      <c r="UA289" s="123"/>
      <c r="UB289" s="123"/>
      <c r="UC289" s="123"/>
      <c r="UD289" s="123"/>
      <c r="UE289" s="123"/>
      <c r="UF289" s="123"/>
      <c r="UG289" s="123"/>
      <c r="UH289" s="123"/>
      <c r="UI289" s="123"/>
      <c r="UJ289" s="123"/>
      <c r="UK289" s="123"/>
      <c r="UL289" s="123"/>
      <c r="UM289" s="123"/>
      <c r="UN289" s="123"/>
      <c r="UO289" s="123"/>
      <c r="UP289" s="123"/>
      <c r="UQ289" s="123"/>
      <c r="UR289" s="123"/>
      <c r="US289" s="123"/>
      <c r="UT289" s="123"/>
      <c r="UU289" s="123"/>
      <c r="UV289" s="123"/>
      <c r="UW289" s="123"/>
      <c r="UX289" s="123"/>
      <c r="UY289" s="123"/>
      <c r="UZ289" s="123"/>
      <c r="VA289" s="123"/>
      <c r="VB289" s="123"/>
      <c r="VC289" s="123"/>
      <c r="VD289" s="123"/>
      <c r="VE289" s="123"/>
      <c r="VF289" s="123"/>
      <c r="VG289" s="123"/>
      <c r="VH289" s="123"/>
      <c r="VI289" s="123"/>
      <c r="VJ289" s="123"/>
      <c r="VK289" s="123"/>
      <c r="VL289" s="123"/>
      <c r="VM289" s="123"/>
      <c r="VN289" s="123"/>
      <c r="VO289" s="123"/>
      <c r="VP289" s="123"/>
      <c r="VQ289" s="123"/>
      <c r="VR289" s="123"/>
      <c r="VS289" s="123"/>
      <c r="VT289" s="123"/>
      <c r="VU289" s="123"/>
      <c r="VV289" s="123"/>
      <c r="VW289" s="123"/>
      <c r="VX289" s="123"/>
      <c r="VY289" s="123"/>
      <c r="VZ289" s="123"/>
      <c r="WA289" s="123"/>
      <c r="WB289" s="123"/>
      <c r="WC289" s="123"/>
      <c r="WD289" s="123"/>
      <c r="WE289" s="123"/>
      <c r="WF289" s="123"/>
      <c r="WG289" s="123"/>
      <c r="WH289" s="123"/>
      <c r="WI289" s="123"/>
      <c r="WJ289" s="123"/>
      <c r="WK289" s="123"/>
      <c r="WL289" s="123"/>
      <c r="WM289" s="123"/>
      <c r="WN289" s="123"/>
      <c r="WO289" s="123"/>
      <c r="WP289" s="123"/>
      <c r="WQ289" s="123"/>
      <c r="WR289" s="123"/>
      <c r="WS289" s="123"/>
      <c r="WT289" s="123"/>
      <c r="WU289" s="123"/>
      <c r="WV289" s="123"/>
      <c r="WW289" s="123"/>
      <c r="WX289" s="123"/>
      <c r="WY289" s="123"/>
      <c r="WZ289" s="123"/>
      <c r="XA289" s="123"/>
      <c r="XB289" s="123"/>
      <c r="XC289" s="123"/>
      <c r="XD289" s="123"/>
      <c r="XE289" s="123"/>
      <c r="XF289" s="123"/>
      <c r="XG289" s="123"/>
      <c r="XH289" s="123"/>
      <c r="XI289" s="123"/>
      <c r="XJ289" s="123"/>
      <c r="XK289" s="123"/>
      <c r="XL289" s="123"/>
      <c r="XM289" s="123"/>
      <c r="XN289" s="123"/>
      <c r="XO289" s="123"/>
      <c r="XP289" s="123"/>
      <c r="XQ289" s="123"/>
      <c r="XR289" s="123"/>
      <c r="XS289" s="123"/>
      <c r="XT289" s="123"/>
      <c r="XU289" s="123"/>
      <c r="XV289" s="123"/>
      <c r="XW289" s="123"/>
      <c r="XX289" s="123"/>
      <c r="XY289" s="123"/>
      <c r="XZ289" s="123"/>
      <c r="YA289" s="123"/>
      <c r="YB289" s="123"/>
      <c r="YC289" s="123"/>
      <c r="YD289" s="123"/>
      <c r="YE289" s="123"/>
      <c r="YF289" s="123"/>
      <c r="YG289" s="123"/>
      <c r="YH289" s="123"/>
      <c r="YI289" s="123"/>
      <c r="YJ289" s="123"/>
      <c r="YK289" s="123"/>
      <c r="YL289" s="123"/>
      <c r="YM289" s="123"/>
      <c r="YN289" s="123"/>
      <c r="YO289" s="123"/>
      <c r="YP289" s="123"/>
      <c r="YQ289" s="123"/>
      <c r="YR289" s="123"/>
      <c r="YS289" s="123"/>
      <c r="YT289" s="123"/>
      <c r="YU289" s="123"/>
      <c r="YV289" s="123"/>
      <c r="YW289" s="123"/>
      <c r="YX289" s="123"/>
      <c r="YY289" s="123"/>
      <c r="YZ289" s="123"/>
      <c r="ZA289" s="123"/>
      <c r="ZB289" s="123"/>
      <c r="ZC289" s="123"/>
      <c r="ZD289" s="123"/>
      <c r="ZE289" s="123"/>
      <c r="ZF289" s="123"/>
      <c r="ZG289" s="123"/>
      <c r="ZH289" s="123"/>
      <c r="ZI289" s="123"/>
      <c r="ZJ289" s="123"/>
      <c r="ZK289" s="123"/>
      <c r="ZL289" s="123"/>
      <c r="ZM289" s="123"/>
      <c r="ZN289" s="123"/>
      <c r="ZO289" s="123"/>
      <c r="ZP289" s="123"/>
      <c r="ZQ289" s="123"/>
      <c r="ZR289" s="123"/>
      <c r="ZS289" s="123"/>
      <c r="ZT289" s="123"/>
      <c r="ZU289" s="123"/>
      <c r="ZV289" s="123"/>
      <c r="ZW289" s="123"/>
      <c r="ZX289" s="123"/>
      <c r="ZY289" s="123"/>
      <c r="ZZ289" s="123"/>
      <c r="AAA289" s="123"/>
      <c r="AAB289" s="123"/>
      <c r="AAC289" s="123"/>
      <c r="AAD289" s="123"/>
      <c r="AAE289" s="123"/>
      <c r="AAF289" s="123"/>
      <c r="AAG289" s="123"/>
      <c r="AAH289" s="123"/>
      <c r="AAI289" s="123"/>
      <c r="AAJ289" s="123"/>
      <c r="AAK289" s="123"/>
      <c r="AAL289" s="123"/>
      <c r="AAM289" s="123"/>
      <c r="AAN289" s="123"/>
      <c r="AAO289" s="123"/>
      <c r="AAP289" s="123"/>
      <c r="AAQ289" s="123"/>
      <c r="AAR289" s="123"/>
      <c r="AAS289" s="123"/>
      <c r="AAT289" s="123"/>
      <c r="AAU289" s="123"/>
      <c r="AAV289" s="123"/>
      <c r="AAW289" s="123"/>
      <c r="AAX289" s="123"/>
      <c r="AAY289" s="123"/>
      <c r="AAZ289" s="123"/>
      <c r="ABA289" s="123"/>
      <c r="ABB289" s="123"/>
      <c r="ABC289" s="123"/>
      <c r="ABD289" s="123"/>
      <c r="ABE289" s="123"/>
      <c r="ABF289" s="123"/>
      <c r="ABG289" s="123"/>
      <c r="ABH289" s="123"/>
      <c r="ABI289" s="123"/>
      <c r="ABJ289" s="123"/>
      <c r="ABK289" s="123"/>
      <c r="ABL289" s="123"/>
      <c r="ABM289" s="123"/>
      <c r="ABN289" s="123"/>
      <c r="ABO289" s="123"/>
      <c r="ABP289" s="123"/>
      <c r="ABQ289" s="123"/>
      <c r="ABR289" s="123"/>
      <c r="ABS289" s="123"/>
      <c r="ABT289" s="123"/>
      <c r="ABU289" s="123"/>
      <c r="ABV289" s="123"/>
      <c r="ABW289" s="123"/>
      <c r="ABX289" s="123"/>
      <c r="ABY289" s="123"/>
      <c r="ABZ289" s="123"/>
      <c r="ACA289" s="123"/>
      <c r="ACB289" s="123"/>
      <c r="ACC289" s="123"/>
      <c r="ACD289" s="123"/>
      <c r="ACE289" s="123"/>
      <c r="ACF289" s="123"/>
      <c r="ACG289" s="123"/>
      <c r="ACH289" s="123"/>
      <c r="ACI289" s="123"/>
      <c r="ACJ289" s="123"/>
      <c r="ACK289" s="123"/>
      <c r="ACL289" s="123"/>
      <c r="ACM289" s="123"/>
      <c r="ACN289" s="123"/>
      <c r="ACO289" s="123"/>
      <c r="ACP289" s="123"/>
      <c r="ACQ289" s="123"/>
      <c r="ACR289" s="123"/>
      <c r="ACS289" s="123"/>
      <c r="ACT289" s="123"/>
      <c r="ACU289" s="123"/>
      <c r="ACV289" s="123"/>
      <c r="ACW289" s="123"/>
      <c r="ACX289" s="123"/>
      <c r="ACY289" s="123"/>
      <c r="ACZ289" s="123"/>
      <c r="ADA289" s="123"/>
      <c r="ADB289" s="123"/>
      <c r="ADC289" s="123"/>
      <c r="ADD289" s="123"/>
      <c r="ADE289" s="123"/>
      <c r="ADF289" s="123"/>
    </row>
    <row r="290" spans="1:786" s="1" customFormat="1" ht="15.6" x14ac:dyDescent="0.3">
      <c r="A290" s="56">
        <v>1</v>
      </c>
      <c r="B290" s="41" t="s">
        <v>802</v>
      </c>
      <c r="C290" s="24" t="s">
        <v>213</v>
      </c>
      <c r="D290" s="25" t="s">
        <v>58</v>
      </c>
      <c r="E290" s="25" t="s">
        <v>81</v>
      </c>
      <c r="F290" s="25">
        <v>45</v>
      </c>
      <c r="G290" s="79">
        <v>1520000</v>
      </c>
      <c r="H290" s="25">
        <v>1</v>
      </c>
      <c r="I290" s="25" t="s">
        <v>47</v>
      </c>
      <c r="J290" s="25" t="s">
        <v>53</v>
      </c>
      <c r="K290" s="95">
        <v>81</v>
      </c>
      <c r="L290" s="28">
        <v>1966</v>
      </c>
      <c r="M290" s="137">
        <v>24228</v>
      </c>
      <c r="N290" s="30">
        <v>450000</v>
      </c>
      <c r="O290" s="31">
        <v>8</v>
      </c>
      <c r="P290" s="31">
        <v>488</v>
      </c>
      <c r="Q290" s="32" t="s">
        <v>803</v>
      </c>
      <c r="R290" s="33" t="s">
        <v>804</v>
      </c>
      <c r="S290" s="104"/>
      <c r="T290" s="35" t="str">
        <f t="shared" si="35"/>
        <v>Pb Zn</v>
      </c>
      <c r="U290" s="104"/>
      <c r="V290" s="104"/>
      <c r="W290" s="104"/>
      <c r="X290" s="104"/>
      <c r="Y290" s="104"/>
      <c r="Z290" s="104"/>
      <c r="AA290" s="104"/>
      <c r="AB290" s="105"/>
      <c r="AC290" s="36">
        <f t="shared" si="31"/>
        <v>0.23726005758565219</v>
      </c>
      <c r="AD290" s="36">
        <f t="shared" si="32"/>
        <v>0.20512820512820512</v>
      </c>
      <c r="AE290" s="36">
        <f t="shared" si="33"/>
        <v>34.857142857142854</v>
      </c>
      <c r="AF290" s="36">
        <f t="shared" si="34"/>
        <v>35.299531119856709</v>
      </c>
      <c r="AG290" s="37"/>
      <c r="AH290" s="37">
        <f>IF(A290=1,AF290,0)</f>
        <v>35.299531119856709</v>
      </c>
      <c r="AI290" s="37">
        <f>IF(A290=2,AF290,0)</f>
        <v>0</v>
      </c>
      <c r="AJ290" s="37">
        <f>IF(A290=3,AF290,0)</f>
        <v>0</v>
      </c>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6"/>
      <c r="BR290" s="106"/>
      <c r="BS290" s="106"/>
      <c r="BT290" s="106"/>
      <c r="BU290" s="106"/>
      <c r="BV290" s="106"/>
      <c r="BW290" s="106"/>
      <c r="BX290" s="106"/>
      <c r="BY290" s="106"/>
      <c r="BZ290" s="106"/>
      <c r="CA290" s="106"/>
      <c r="CB290" s="106"/>
      <c r="CC290" s="106"/>
      <c r="CD290" s="106"/>
      <c r="CE290" s="106"/>
      <c r="CF290" s="106"/>
      <c r="CG290" s="106"/>
      <c r="CH290" s="106"/>
      <c r="CI290" s="106"/>
      <c r="CJ290" s="106"/>
      <c r="CK290" s="106"/>
      <c r="CL290" s="106"/>
      <c r="CM290" s="106"/>
      <c r="CN290" s="106"/>
      <c r="CO290" s="106"/>
      <c r="CP290" s="106"/>
      <c r="CQ290" s="106"/>
      <c r="CR290" s="106"/>
      <c r="CS290" s="106"/>
      <c r="CT290" s="106"/>
      <c r="CU290" s="106"/>
      <c r="CV290" s="106"/>
      <c r="CW290" s="106"/>
      <c r="CX290" s="106"/>
      <c r="CY290" s="106"/>
      <c r="CZ290" s="106"/>
      <c r="DA290" s="106"/>
      <c r="DB290" s="106"/>
      <c r="DC290" s="106"/>
      <c r="DD290" s="106"/>
      <c r="DE290" s="106"/>
      <c r="DF290" s="106"/>
      <c r="DG290" s="106"/>
      <c r="DH290" s="106"/>
      <c r="DI290" s="106"/>
      <c r="DJ290" s="106"/>
      <c r="DK290" s="106"/>
      <c r="DL290" s="106"/>
      <c r="DM290" s="106"/>
      <c r="DN290" s="106"/>
      <c r="DO290" s="106"/>
      <c r="DP290" s="106"/>
      <c r="DQ290" s="106"/>
      <c r="DR290" s="106"/>
      <c r="DS290" s="106"/>
      <c r="DT290" s="106"/>
      <c r="DU290" s="106"/>
      <c r="DV290" s="106"/>
      <c r="DW290" s="106"/>
      <c r="DX290" s="106"/>
      <c r="DY290" s="106"/>
      <c r="DZ290" s="106"/>
      <c r="EA290" s="106"/>
      <c r="EB290" s="106"/>
      <c r="EC290" s="106"/>
      <c r="ED290" s="106"/>
      <c r="EE290" s="106"/>
      <c r="EF290" s="106"/>
      <c r="EG290" s="106"/>
      <c r="EH290" s="106"/>
      <c r="EI290" s="106"/>
      <c r="EJ290" s="106"/>
      <c r="EK290" s="106"/>
      <c r="EL290" s="106"/>
      <c r="EM290" s="106"/>
      <c r="EN290" s="106"/>
      <c r="EO290" s="106"/>
      <c r="EP290" s="106"/>
      <c r="EQ290" s="106"/>
      <c r="ER290" s="106"/>
      <c r="ES290" s="106"/>
      <c r="ET290" s="106"/>
      <c r="EU290" s="106"/>
      <c r="EV290" s="106"/>
      <c r="EW290" s="106"/>
      <c r="EX290" s="106"/>
      <c r="EY290" s="106"/>
      <c r="EZ290" s="106"/>
      <c r="FA290" s="106"/>
      <c r="FB290" s="106"/>
      <c r="FC290" s="106"/>
      <c r="FD290" s="106"/>
      <c r="FE290" s="106"/>
      <c r="FF290" s="106"/>
      <c r="FG290" s="106"/>
      <c r="FH290" s="106"/>
      <c r="FI290" s="106"/>
      <c r="FJ290" s="106"/>
      <c r="FK290" s="106"/>
      <c r="FL290" s="106"/>
      <c r="FM290" s="106"/>
      <c r="FN290" s="106"/>
      <c r="FO290" s="106"/>
      <c r="FP290" s="106"/>
      <c r="FQ290" s="106"/>
      <c r="FR290" s="106"/>
      <c r="FS290" s="106"/>
      <c r="FT290" s="106"/>
      <c r="FU290" s="106"/>
      <c r="FV290" s="106"/>
      <c r="FW290" s="106"/>
      <c r="FX290" s="106"/>
      <c r="FY290" s="106"/>
      <c r="FZ290" s="106"/>
      <c r="GA290" s="106"/>
      <c r="GB290" s="106"/>
      <c r="GC290" s="106"/>
      <c r="GD290" s="106"/>
      <c r="GE290" s="106"/>
      <c r="GF290" s="106"/>
      <c r="GG290" s="106"/>
      <c r="GH290" s="106"/>
      <c r="GI290" s="106"/>
      <c r="GJ290" s="106"/>
      <c r="GK290" s="106"/>
      <c r="GL290" s="106"/>
      <c r="GM290" s="106"/>
      <c r="GN290" s="106"/>
      <c r="GO290" s="106"/>
      <c r="GP290" s="106"/>
      <c r="GQ290" s="106"/>
      <c r="GR290" s="106"/>
      <c r="GS290" s="106"/>
      <c r="GT290" s="106"/>
      <c r="GU290" s="106"/>
      <c r="GV290" s="106"/>
      <c r="GW290" s="106"/>
      <c r="GX290" s="106"/>
      <c r="GY290" s="106"/>
      <c r="GZ290" s="106"/>
      <c r="HA290" s="106"/>
      <c r="HB290" s="106"/>
      <c r="HC290" s="106"/>
      <c r="HD290" s="106"/>
      <c r="HE290" s="106"/>
      <c r="HF290" s="106"/>
      <c r="HG290" s="106"/>
      <c r="HH290" s="106"/>
      <c r="HI290" s="106"/>
      <c r="HJ290" s="106"/>
      <c r="HK290" s="106"/>
      <c r="HL290" s="106"/>
      <c r="HM290" s="106"/>
      <c r="HN290" s="106"/>
      <c r="HO290" s="106"/>
      <c r="HP290" s="106"/>
      <c r="HQ290" s="106"/>
      <c r="HR290" s="106"/>
      <c r="HS290" s="106"/>
      <c r="HT290" s="106"/>
      <c r="HU290" s="106"/>
      <c r="HV290" s="106"/>
      <c r="HW290" s="106"/>
      <c r="HX290" s="106"/>
      <c r="HY290" s="106"/>
      <c r="HZ290" s="106"/>
      <c r="IA290" s="106"/>
      <c r="IB290" s="106"/>
      <c r="IC290" s="106"/>
      <c r="ID290" s="106"/>
      <c r="IE290" s="106"/>
      <c r="IF290" s="106"/>
      <c r="IG290" s="106"/>
      <c r="IH290" s="106"/>
      <c r="II290" s="106"/>
      <c r="IJ290" s="106"/>
      <c r="IK290" s="106"/>
      <c r="IL290" s="106"/>
      <c r="IM290" s="106"/>
      <c r="IN290" s="106"/>
      <c r="IO290" s="106"/>
      <c r="IP290" s="106"/>
      <c r="IQ290" s="106"/>
      <c r="IR290" s="106"/>
      <c r="IS290" s="106"/>
      <c r="IT290" s="106"/>
      <c r="IU290" s="106"/>
      <c r="IV290" s="106"/>
      <c r="IW290" s="106"/>
      <c r="IX290" s="106"/>
      <c r="IY290" s="106"/>
      <c r="IZ290" s="106"/>
      <c r="JA290" s="106"/>
      <c r="JB290" s="106"/>
      <c r="JC290" s="106"/>
      <c r="JD290" s="106"/>
      <c r="JE290" s="106"/>
      <c r="JF290" s="106"/>
      <c r="JG290" s="106"/>
      <c r="JH290" s="106"/>
      <c r="JI290" s="106"/>
      <c r="JJ290" s="106"/>
      <c r="JK290" s="106"/>
      <c r="JL290" s="106"/>
      <c r="JM290" s="106"/>
      <c r="JN290" s="106"/>
      <c r="JO290" s="106"/>
      <c r="JP290" s="106"/>
      <c r="JQ290" s="106"/>
      <c r="JR290" s="106"/>
      <c r="JS290" s="106"/>
      <c r="JT290" s="106"/>
      <c r="JU290" s="106"/>
      <c r="JV290" s="106"/>
      <c r="JW290" s="106"/>
      <c r="JX290" s="106"/>
      <c r="JY290" s="106"/>
      <c r="JZ290" s="106"/>
      <c r="KA290" s="106"/>
      <c r="KB290" s="106"/>
      <c r="KC290" s="106"/>
      <c r="KD290" s="106"/>
      <c r="KE290" s="106"/>
      <c r="KF290" s="106"/>
      <c r="KG290" s="106"/>
      <c r="KH290" s="106"/>
      <c r="KI290" s="106"/>
      <c r="KJ290" s="106"/>
      <c r="KK290" s="106"/>
      <c r="KL290" s="106"/>
      <c r="KM290" s="106"/>
      <c r="KN290" s="106"/>
      <c r="KO290" s="106"/>
      <c r="KP290" s="106"/>
      <c r="KQ290" s="106"/>
      <c r="KR290" s="106"/>
      <c r="KS290" s="106"/>
      <c r="KT290" s="106"/>
      <c r="KU290" s="106"/>
      <c r="KV290" s="106"/>
      <c r="KW290" s="106"/>
      <c r="KX290" s="106"/>
      <c r="KY290" s="106"/>
      <c r="KZ290" s="106"/>
      <c r="LA290" s="106"/>
      <c r="LB290" s="106"/>
      <c r="LC290" s="106"/>
      <c r="LD290" s="106"/>
      <c r="LE290" s="106"/>
      <c r="LF290" s="106"/>
      <c r="LG290" s="106"/>
      <c r="LH290" s="106"/>
      <c r="LI290" s="106"/>
      <c r="LJ290" s="106"/>
      <c r="LK290" s="106"/>
      <c r="LL290" s="106"/>
      <c r="LM290" s="106"/>
      <c r="LN290" s="106"/>
      <c r="LO290" s="106"/>
      <c r="LP290" s="106"/>
      <c r="LQ290" s="106"/>
      <c r="LR290" s="106"/>
      <c r="LS290" s="106"/>
      <c r="LT290" s="106"/>
      <c r="LU290" s="106"/>
      <c r="LV290" s="106"/>
      <c r="LW290" s="106"/>
      <c r="LX290" s="106"/>
      <c r="LY290" s="106"/>
      <c r="LZ290" s="106"/>
      <c r="MA290" s="106"/>
      <c r="MB290" s="106"/>
      <c r="MC290" s="106"/>
      <c r="MD290" s="106"/>
      <c r="ME290" s="106"/>
      <c r="MF290" s="106"/>
      <c r="MG290" s="106"/>
      <c r="MH290" s="106"/>
      <c r="MI290" s="106"/>
      <c r="MJ290" s="106"/>
      <c r="MK290" s="106"/>
      <c r="ML290" s="106"/>
      <c r="MM290" s="106"/>
      <c r="MN290" s="106"/>
      <c r="MO290" s="106"/>
      <c r="MP290" s="106"/>
      <c r="MQ290" s="106"/>
      <c r="MR290" s="106"/>
      <c r="MS290" s="106"/>
      <c r="MT290" s="106"/>
      <c r="MU290" s="106"/>
      <c r="MV290" s="106"/>
      <c r="MW290" s="106"/>
      <c r="MX290" s="106"/>
      <c r="MY290" s="106"/>
      <c r="MZ290" s="106"/>
      <c r="NA290" s="106"/>
      <c r="NB290" s="106"/>
      <c r="NC290" s="106"/>
      <c r="ND290" s="106"/>
      <c r="NE290" s="106"/>
      <c r="NF290" s="106"/>
      <c r="NG290" s="106"/>
      <c r="NH290" s="106"/>
      <c r="NI290" s="106"/>
      <c r="NJ290" s="106"/>
      <c r="NK290" s="106"/>
      <c r="NL290" s="106"/>
      <c r="NM290" s="106"/>
      <c r="NN290" s="106"/>
      <c r="NO290" s="106"/>
      <c r="NP290" s="106"/>
      <c r="NQ290" s="106"/>
      <c r="NR290" s="106"/>
      <c r="NS290" s="106"/>
      <c r="NT290" s="106"/>
      <c r="NU290" s="106"/>
      <c r="NV290" s="106"/>
      <c r="NW290" s="106"/>
      <c r="NX290" s="106"/>
      <c r="NY290" s="106"/>
      <c r="NZ290" s="106"/>
      <c r="OA290" s="106"/>
      <c r="OB290" s="106"/>
      <c r="OC290" s="106"/>
      <c r="OD290" s="106"/>
      <c r="OE290" s="106"/>
      <c r="OF290" s="106"/>
      <c r="OG290" s="106"/>
      <c r="OH290" s="106"/>
      <c r="OI290" s="106"/>
      <c r="OJ290" s="106"/>
      <c r="OK290" s="106"/>
      <c r="OL290" s="106"/>
      <c r="OM290" s="106"/>
      <c r="ON290" s="106"/>
      <c r="OO290" s="106"/>
      <c r="OP290" s="106"/>
      <c r="OQ290" s="106"/>
      <c r="OR290" s="106"/>
      <c r="OS290" s="106"/>
      <c r="OT290" s="106"/>
      <c r="OU290" s="106"/>
      <c r="OV290" s="106"/>
      <c r="OW290" s="106"/>
      <c r="OX290" s="106"/>
      <c r="OY290" s="106"/>
      <c r="OZ290" s="106"/>
      <c r="PA290" s="106"/>
      <c r="PB290" s="106"/>
      <c r="PC290" s="106"/>
      <c r="PD290" s="106"/>
      <c r="PE290" s="106"/>
      <c r="PF290" s="106"/>
      <c r="PG290" s="106"/>
      <c r="PH290" s="106"/>
      <c r="PI290" s="106"/>
      <c r="PJ290" s="106"/>
      <c r="PK290" s="106"/>
      <c r="PL290" s="106"/>
      <c r="PM290" s="106"/>
      <c r="PN290" s="106"/>
      <c r="PO290" s="106"/>
      <c r="PP290" s="106"/>
      <c r="PQ290" s="106"/>
      <c r="PR290" s="106"/>
      <c r="PS290" s="106"/>
      <c r="PT290" s="106"/>
      <c r="PU290" s="106"/>
      <c r="PV290" s="106"/>
      <c r="PW290" s="106"/>
      <c r="PX290" s="106"/>
      <c r="PY290" s="106"/>
      <c r="PZ290" s="106"/>
      <c r="QA290" s="106"/>
      <c r="QB290" s="106"/>
      <c r="QC290" s="106"/>
      <c r="QD290" s="106"/>
      <c r="QE290" s="106"/>
      <c r="QF290" s="106"/>
      <c r="QG290" s="106"/>
      <c r="QH290" s="106"/>
      <c r="QI290" s="106"/>
      <c r="QJ290" s="106"/>
      <c r="QK290" s="106"/>
      <c r="QL290" s="106"/>
      <c r="QM290" s="106"/>
      <c r="QN290" s="106"/>
      <c r="QO290" s="106"/>
      <c r="QP290" s="106"/>
      <c r="QQ290" s="106"/>
      <c r="QR290" s="106"/>
      <c r="QS290" s="106"/>
      <c r="QT290" s="106"/>
      <c r="QU290" s="106"/>
      <c r="QV290" s="106"/>
      <c r="QW290" s="106"/>
      <c r="QX290" s="106"/>
      <c r="QY290" s="106"/>
      <c r="QZ290" s="106"/>
      <c r="RA290" s="106"/>
      <c r="RB290" s="106"/>
      <c r="RC290" s="106"/>
      <c r="RD290" s="106"/>
      <c r="RE290" s="106"/>
      <c r="RF290" s="106"/>
      <c r="RG290" s="106"/>
      <c r="RH290" s="106"/>
      <c r="RI290" s="106"/>
      <c r="RJ290" s="106"/>
      <c r="RK290" s="106"/>
      <c r="RL290" s="106"/>
      <c r="RM290" s="106"/>
      <c r="RN290" s="106"/>
      <c r="RO290" s="106"/>
      <c r="RP290" s="106"/>
      <c r="RQ290" s="106"/>
      <c r="RR290" s="106"/>
      <c r="RS290" s="106"/>
      <c r="RT290" s="106"/>
      <c r="RU290" s="106"/>
      <c r="RV290" s="106"/>
      <c r="RW290" s="106"/>
      <c r="RX290" s="106"/>
      <c r="RY290" s="106"/>
      <c r="RZ290" s="106"/>
      <c r="SA290" s="106"/>
      <c r="SB290" s="106"/>
      <c r="SC290" s="106"/>
      <c r="SD290" s="106"/>
      <c r="SE290" s="106"/>
      <c r="SF290" s="106"/>
      <c r="SG290" s="106"/>
      <c r="SH290" s="106"/>
      <c r="SI290" s="106"/>
      <c r="SJ290" s="106"/>
      <c r="SK290" s="106"/>
      <c r="SL290" s="106"/>
      <c r="SM290" s="106"/>
      <c r="SN290" s="106"/>
      <c r="SO290" s="106"/>
      <c r="SP290" s="106"/>
      <c r="SQ290" s="106"/>
      <c r="SR290" s="106"/>
      <c r="SS290" s="106"/>
      <c r="ST290" s="106"/>
      <c r="SU290" s="106"/>
      <c r="SV290" s="106"/>
      <c r="SW290" s="106"/>
      <c r="SX290" s="106"/>
      <c r="SY290" s="106"/>
      <c r="SZ290" s="106"/>
      <c r="TA290" s="106"/>
      <c r="TB290" s="106"/>
      <c r="TC290" s="106"/>
      <c r="TD290" s="106"/>
      <c r="TE290" s="106"/>
      <c r="TF290" s="106"/>
      <c r="TG290" s="106"/>
      <c r="TH290" s="106"/>
      <c r="TI290" s="106"/>
      <c r="TJ290" s="106"/>
      <c r="TK290" s="106"/>
      <c r="TL290" s="106"/>
      <c r="TM290" s="106"/>
      <c r="TN290" s="106"/>
      <c r="TO290" s="106"/>
      <c r="TP290" s="106"/>
      <c r="TQ290" s="106"/>
      <c r="TR290" s="106"/>
      <c r="TS290" s="106"/>
      <c r="TT290" s="106"/>
      <c r="TU290" s="106"/>
      <c r="TV290" s="106"/>
      <c r="TW290" s="106"/>
      <c r="TX290" s="106"/>
      <c r="TY290" s="106"/>
      <c r="TZ290" s="106"/>
      <c r="UA290" s="106"/>
      <c r="UB290" s="106"/>
      <c r="UC290" s="106"/>
      <c r="UD290" s="106"/>
      <c r="UE290" s="106"/>
      <c r="UF290" s="106"/>
      <c r="UG290" s="106"/>
      <c r="UH290" s="106"/>
      <c r="UI290" s="106"/>
      <c r="UJ290" s="106"/>
      <c r="UK290" s="106"/>
      <c r="UL290" s="106"/>
      <c r="UM290" s="106"/>
      <c r="UN290" s="106"/>
      <c r="UO290" s="106"/>
      <c r="UP290" s="106"/>
      <c r="UQ290" s="106"/>
      <c r="UR290" s="106"/>
      <c r="US290" s="106"/>
      <c r="UT290" s="106"/>
      <c r="UU290" s="106"/>
      <c r="UV290" s="106"/>
      <c r="UW290" s="106"/>
      <c r="UX290" s="106"/>
      <c r="UY290" s="106"/>
      <c r="UZ290" s="106"/>
      <c r="VA290" s="106"/>
      <c r="VB290" s="106"/>
      <c r="VC290" s="106"/>
      <c r="VD290" s="106"/>
      <c r="VE290" s="106"/>
      <c r="VF290" s="106"/>
      <c r="VG290" s="106"/>
      <c r="VH290" s="106"/>
      <c r="VI290" s="106"/>
      <c r="VJ290" s="106"/>
      <c r="VK290" s="106"/>
      <c r="VL290" s="106"/>
      <c r="VM290" s="106"/>
      <c r="VN290" s="106"/>
      <c r="VO290" s="106"/>
      <c r="VP290" s="106"/>
      <c r="VQ290" s="106"/>
      <c r="VR290" s="106"/>
      <c r="VS290" s="106"/>
      <c r="VT290" s="106"/>
      <c r="VU290" s="106"/>
      <c r="VV290" s="106"/>
      <c r="VW290" s="106"/>
      <c r="VX290" s="106"/>
      <c r="VY290" s="106"/>
      <c r="VZ290" s="106"/>
      <c r="WA290" s="106"/>
      <c r="WB290" s="106"/>
      <c r="WC290" s="106"/>
      <c r="WD290" s="106"/>
      <c r="WE290" s="106"/>
      <c r="WF290" s="106"/>
      <c r="WG290" s="106"/>
      <c r="WH290" s="106"/>
      <c r="WI290" s="106"/>
      <c r="WJ290" s="106"/>
      <c r="WK290" s="106"/>
      <c r="WL290" s="106"/>
      <c r="WM290" s="106"/>
      <c r="WN290" s="106"/>
      <c r="WO290" s="106"/>
      <c r="WP290" s="106"/>
      <c r="WQ290" s="106"/>
      <c r="WR290" s="106"/>
      <c r="WS290" s="106"/>
      <c r="WT290" s="106"/>
      <c r="WU290" s="106"/>
      <c r="WV290" s="106"/>
      <c r="WW290" s="106"/>
      <c r="WX290" s="106"/>
      <c r="WY290" s="106"/>
      <c r="WZ290" s="106"/>
      <c r="XA290" s="106"/>
      <c r="XB290" s="106"/>
      <c r="XC290" s="106"/>
      <c r="XD290" s="106"/>
      <c r="XE290" s="106"/>
      <c r="XF290" s="106"/>
      <c r="XG290" s="106"/>
      <c r="XH290" s="106"/>
      <c r="XI290" s="106"/>
      <c r="XJ290" s="106"/>
      <c r="XK290" s="106"/>
      <c r="XL290" s="106"/>
      <c r="XM290" s="106"/>
      <c r="XN290" s="106"/>
      <c r="XO290" s="106"/>
      <c r="XP290" s="106"/>
      <c r="XQ290" s="106"/>
      <c r="XR290" s="106"/>
      <c r="XS290" s="106"/>
      <c r="XT290" s="106"/>
      <c r="XU290" s="106"/>
      <c r="XV290" s="106"/>
      <c r="XW290" s="106"/>
      <c r="XX290" s="106"/>
      <c r="XY290" s="106"/>
      <c r="XZ290" s="106"/>
      <c r="YA290" s="106"/>
      <c r="YB290" s="106"/>
      <c r="YC290" s="106"/>
      <c r="YD290" s="106"/>
      <c r="YE290" s="106"/>
      <c r="YF290" s="106"/>
      <c r="YG290" s="106"/>
      <c r="YH290" s="106"/>
      <c r="YI290" s="106"/>
      <c r="YJ290" s="106"/>
      <c r="YK290" s="106"/>
      <c r="YL290" s="106"/>
      <c r="YM290" s="106"/>
      <c r="YN290" s="106"/>
      <c r="YO290" s="106"/>
      <c r="YP290" s="106"/>
      <c r="YQ290" s="106"/>
      <c r="YR290" s="106"/>
      <c r="YS290" s="106"/>
      <c r="YT290" s="106"/>
      <c r="YU290" s="106"/>
      <c r="YV290" s="106"/>
      <c r="YW290" s="106"/>
      <c r="YX290" s="106"/>
      <c r="YY290" s="106"/>
      <c r="YZ290" s="106"/>
      <c r="ZA290" s="106"/>
      <c r="ZB290" s="106"/>
      <c r="ZC290" s="106"/>
      <c r="ZD290" s="106"/>
      <c r="ZE290" s="106"/>
      <c r="ZF290" s="106"/>
      <c r="ZG290" s="106"/>
      <c r="ZH290" s="106"/>
      <c r="ZI290" s="106"/>
      <c r="ZJ290" s="106"/>
      <c r="ZK290" s="106"/>
      <c r="ZL290" s="106"/>
      <c r="ZM290" s="106"/>
      <c r="ZN290" s="106"/>
      <c r="ZO290" s="106"/>
      <c r="ZP290" s="106"/>
      <c r="ZQ290" s="106"/>
      <c r="ZR290" s="106"/>
      <c r="ZS290" s="106"/>
      <c r="ZT290" s="106"/>
      <c r="ZU290" s="106"/>
      <c r="ZV290" s="106"/>
      <c r="ZW290" s="106"/>
      <c r="ZX290" s="106"/>
      <c r="ZY290" s="106"/>
      <c r="ZZ290" s="106"/>
      <c r="AAA290" s="106"/>
      <c r="AAB290" s="106"/>
      <c r="AAC290" s="106"/>
      <c r="AAD290" s="106"/>
      <c r="AAE290" s="106"/>
      <c r="AAF290" s="106"/>
      <c r="AAG290" s="106"/>
      <c r="AAH290" s="106"/>
      <c r="AAI290" s="106"/>
      <c r="AAJ290" s="106"/>
      <c r="AAK290" s="106"/>
      <c r="AAL290" s="106"/>
      <c r="AAM290" s="106"/>
      <c r="AAN290" s="106"/>
      <c r="AAO290" s="106"/>
      <c r="AAP290" s="106"/>
      <c r="AAQ290" s="106"/>
      <c r="AAR290" s="106"/>
      <c r="AAS290" s="106"/>
      <c r="AAT290" s="106"/>
      <c r="AAU290" s="106"/>
      <c r="AAV290" s="106"/>
      <c r="AAW290" s="106"/>
      <c r="AAX290" s="106"/>
      <c r="AAY290" s="106"/>
      <c r="AAZ290" s="106"/>
      <c r="ABA290" s="106"/>
      <c r="ABB290" s="106"/>
      <c r="ABC290" s="106"/>
      <c r="ABD290" s="106"/>
      <c r="ABE290" s="106"/>
      <c r="ABF290" s="106"/>
      <c r="ABG290" s="106"/>
      <c r="ABH290" s="106"/>
      <c r="ABI290" s="106"/>
      <c r="ABJ290" s="106"/>
      <c r="ABK290" s="106"/>
      <c r="ABL290" s="106"/>
      <c r="ABM290" s="106"/>
      <c r="ABN290" s="106"/>
      <c r="ABO290" s="106"/>
      <c r="ABP290" s="106"/>
      <c r="ABQ290" s="106"/>
      <c r="ABR290" s="106"/>
      <c r="ABS290" s="106"/>
      <c r="ABT290" s="106"/>
      <c r="ABU290" s="106"/>
      <c r="ABV290" s="106"/>
      <c r="ABW290" s="106"/>
      <c r="ABX290" s="106"/>
      <c r="ABY290" s="106"/>
      <c r="ABZ290" s="106"/>
      <c r="ACA290" s="106"/>
      <c r="ACB290" s="106"/>
      <c r="ACC290" s="106"/>
      <c r="ACD290" s="106"/>
      <c r="ACE290" s="106"/>
      <c r="ACF290" s="106"/>
      <c r="ACG290" s="106"/>
      <c r="ACH290" s="106"/>
      <c r="ACI290" s="106"/>
      <c r="ACJ290" s="106"/>
      <c r="ACK290" s="106"/>
      <c r="ACL290" s="106"/>
      <c r="ACM290" s="106"/>
      <c r="ACN290" s="106"/>
      <c r="ACO290" s="106"/>
      <c r="ACP290" s="106"/>
      <c r="ACQ290" s="106"/>
      <c r="ACR290" s="106"/>
      <c r="ACS290" s="106"/>
      <c r="ACT290" s="106"/>
      <c r="ACU290" s="106"/>
      <c r="ACV290" s="106"/>
      <c r="ACW290" s="106"/>
      <c r="ACX290" s="106"/>
      <c r="ACY290" s="106"/>
      <c r="ACZ290" s="106"/>
      <c r="ADA290" s="106"/>
    </row>
    <row r="291" spans="1:786" s="81" customFormat="1" ht="24" x14ac:dyDescent="0.3">
      <c r="A291" s="38">
        <v>3</v>
      </c>
      <c r="B291" s="41" t="s">
        <v>805</v>
      </c>
      <c r="C291" s="24" t="s">
        <v>184</v>
      </c>
      <c r="D291" s="25"/>
      <c r="E291" s="25"/>
      <c r="F291" s="25"/>
      <c r="G291" s="79"/>
      <c r="H291" s="25">
        <v>1</v>
      </c>
      <c r="I291" s="25" t="s">
        <v>47</v>
      </c>
      <c r="J291" s="25" t="s">
        <v>108</v>
      </c>
      <c r="K291" s="95">
        <v>216</v>
      </c>
      <c r="L291" s="28">
        <v>1966</v>
      </c>
      <c r="M291" s="29">
        <v>24190</v>
      </c>
      <c r="N291" s="30"/>
      <c r="O291" s="31"/>
      <c r="P291" s="31"/>
      <c r="Q291" s="32" t="s">
        <v>429</v>
      </c>
      <c r="R291" s="33" t="s">
        <v>806</v>
      </c>
      <c r="S291" s="34" t="s">
        <v>270</v>
      </c>
      <c r="T291" s="35" t="str">
        <f t="shared" si="35"/>
        <v>Coal</v>
      </c>
      <c r="U291" s="34"/>
      <c r="V291" s="34"/>
      <c r="W291" s="34"/>
      <c r="X291" s="34"/>
      <c r="Y291" s="34"/>
      <c r="Z291" s="34"/>
      <c r="AA291" s="34"/>
      <c r="AB291" s="1"/>
      <c r="AC291" s="36">
        <f t="shared" si="31"/>
        <v>0</v>
      </c>
      <c r="AD291" s="36">
        <f t="shared" si="32"/>
        <v>0</v>
      </c>
      <c r="AE291" s="36">
        <f t="shared" si="33"/>
        <v>0</v>
      </c>
      <c r="AF291" s="36">
        <f t="shared" si="34"/>
        <v>0</v>
      </c>
      <c r="AG291" s="37"/>
      <c r="AH291" s="37">
        <f>IF(A291=1,AF291,0)</f>
        <v>0</v>
      </c>
      <c r="AI291" s="37">
        <f>IF(A291=2,AF291,0)</f>
        <v>0</v>
      </c>
      <c r="AJ291" s="37">
        <f>IF(A291=3,AF291,0)</f>
        <v>0</v>
      </c>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c r="JA291" s="1"/>
      <c r="JB291" s="1"/>
      <c r="JC291" s="1"/>
      <c r="JD291" s="1"/>
      <c r="JE291" s="1"/>
      <c r="JF291" s="1"/>
      <c r="JG291" s="1"/>
      <c r="JH291" s="1"/>
      <c r="JI291" s="1"/>
      <c r="JJ291" s="1"/>
      <c r="JK291" s="1"/>
      <c r="JL291" s="1"/>
      <c r="JM291" s="1"/>
      <c r="JN291" s="1"/>
      <c r="JO291" s="1"/>
      <c r="JP291" s="1"/>
      <c r="JQ291" s="1"/>
      <c r="JR291" s="1"/>
      <c r="JS291" s="1"/>
      <c r="JT291" s="1"/>
      <c r="JU291" s="1"/>
      <c r="JV291" s="1"/>
      <c r="JW291" s="1"/>
      <c r="JX291" s="1"/>
      <c r="JY291" s="1"/>
      <c r="JZ291" s="1"/>
      <c r="KA291" s="1"/>
      <c r="KB291" s="1"/>
      <c r="KC291" s="1"/>
      <c r="KD291" s="1"/>
      <c r="KE291" s="1"/>
      <c r="KF291" s="1"/>
      <c r="KG291" s="1"/>
      <c r="KH291" s="1"/>
      <c r="KI291" s="1"/>
      <c r="KJ291" s="1"/>
      <c r="KK291" s="1"/>
      <c r="KL291" s="1"/>
      <c r="KM291" s="1"/>
      <c r="KN291" s="1"/>
      <c r="KO291" s="1"/>
      <c r="KP291" s="1"/>
      <c r="KQ291" s="1"/>
      <c r="KR291" s="1"/>
      <c r="KS291" s="1"/>
      <c r="KT291" s="1"/>
      <c r="KU291" s="1"/>
      <c r="KV291" s="1"/>
      <c r="KW291" s="1"/>
      <c r="KX291" s="1"/>
      <c r="KY291" s="1"/>
      <c r="KZ291" s="1"/>
      <c r="LA291" s="1"/>
      <c r="LB291" s="1"/>
      <c r="LC291" s="1"/>
      <c r="LD291" s="1"/>
      <c r="LE291" s="1"/>
      <c r="LF291" s="1"/>
      <c r="LG291" s="1"/>
      <c r="LH291" s="1"/>
      <c r="LI291" s="1"/>
      <c r="LJ291" s="1"/>
      <c r="LK291" s="1"/>
      <c r="LL291" s="1"/>
      <c r="LM291" s="1"/>
      <c r="LN291" s="1"/>
      <c r="LO291" s="1"/>
      <c r="LP291" s="1"/>
      <c r="LQ291" s="1"/>
      <c r="LR291" s="1"/>
      <c r="LS291" s="1"/>
      <c r="LT291" s="1"/>
      <c r="LU291" s="1"/>
      <c r="LV291" s="1"/>
      <c r="LW291" s="1"/>
      <c r="LX291" s="1"/>
      <c r="LY291" s="1"/>
      <c r="LZ291" s="1"/>
      <c r="MA291" s="1"/>
      <c r="MB291" s="1"/>
      <c r="MC291" s="1"/>
      <c r="MD291" s="1"/>
      <c r="ME291" s="1"/>
      <c r="MF291" s="1"/>
      <c r="MG291" s="1"/>
      <c r="MH291" s="1"/>
      <c r="MI291" s="1"/>
      <c r="MJ291" s="1"/>
      <c r="MK291" s="1"/>
      <c r="ML291" s="1"/>
      <c r="MM291" s="1"/>
      <c r="MN291" s="1"/>
      <c r="MO291" s="1"/>
      <c r="MP291" s="1"/>
      <c r="MQ291" s="1"/>
      <c r="MR291" s="1"/>
      <c r="MS291" s="1"/>
      <c r="MT291" s="1"/>
      <c r="MU291" s="1"/>
      <c r="MV291" s="1"/>
      <c r="MW291" s="1"/>
      <c r="MX291" s="1"/>
      <c r="MY291" s="1"/>
      <c r="MZ291" s="1"/>
      <c r="NA291" s="1"/>
      <c r="NB291" s="1"/>
      <c r="NC291" s="1"/>
      <c r="ND291" s="1"/>
      <c r="NE291" s="1"/>
      <c r="NF291" s="1"/>
      <c r="NG291" s="1"/>
      <c r="NH291" s="1"/>
      <c r="NI291" s="1"/>
      <c r="NJ291" s="1"/>
      <c r="NK291" s="1"/>
      <c r="NL291" s="1"/>
      <c r="NM291" s="1"/>
      <c r="NN291" s="1"/>
      <c r="NO291" s="1"/>
      <c r="NP291" s="1"/>
      <c r="NQ291" s="1"/>
      <c r="NR291" s="1"/>
      <c r="NS291" s="1"/>
      <c r="NT291" s="1"/>
      <c r="NU291" s="1"/>
      <c r="NV291" s="1"/>
      <c r="NW291" s="1"/>
      <c r="NX291" s="1"/>
      <c r="NY291" s="1"/>
      <c r="NZ291" s="1"/>
      <c r="OA291" s="1"/>
      <c r="OB291" s="1"/>
      <c r="OC291" s="1"/>
      <c r="OD291" s="1"/>
      <c r="OE291" s="1"/>
      <c r="OF291" s="1"/>
      <c r="OG291" s="1"/>
      <c r="OH291" s="1"/>
      <c r="OI291" s="1"/>
      <c r="OJ291" s="1"/>
      <c r="OK291" s="1"/>
      <c r="OL291" s="1"/>
      <c r="OM291" s="1"/>
      <c r="ON291" s="1"/>
      <c r="OO291" s="1"/>
      <c r="OP291" s="1"/>
      <c r="OQ291" s="1"/>
      <c r="OR291" s="1"/>
      <c r="OS291" s="1"/>
      <c r="OT291" s="1"/>
      <c r="OU291" s="1"/>
      <c r="OV291" s="1"/>
      <c r="OW291" s="1"/>
      <c r="OX291" s="1"/>
      <c r="OY291" s="1"/>
      <c r="OZ291" s="1"/>
      <c r="PA291" s="1"/>
      <c r="PB291" s="1"/>
      <c r="PC291" s="1"/>
      <c r="PD291" s="1"/>
      <c r="PE291" s="1"/>
      <c r="PF291" s="1"/>
      <c r="PG291" s="1"/>
      <c r="PH291" s="1"/>
      <c r="PI291" s="1"/>
      <c r="PJ291" s="1"/>
      <c r="PK291" s="1"/>
      <c r="PL291" s="1"/>
      <c r="PM291" s="1"/>
      <c r="PN291" s="1"/>
      <c r="PO291" s="1"/>
      <c r="PP291" s="1"/>
      <c r="PQ291" s="1"/>
      <c r="PR291" s="1"/>
      <c r="PS291" s="1"/>
      <c r="PT291" s="1"/>
      <c r="PU291" s="1"/>
      <c r="PV291" s="1"/>
      <c r="PW291" s="1"/>
      <c r="PX291" s="1"/>
      <c r="PY291" s="1"/>
      <c r="PZ291" s="1"/>
      <c r="QA291" s="1"/>
      <c r="QB291" s="1"/>
      <c r="QC291" s="1"/>
      <c r="QD291" s="1"/>
      <c r="QE291" s="1"/>
      <c r="QF291" s="1"/>
      <c r="QG291" s="1"/>
      <c r="QH291" s="1"/>
      <c r="QI291" s="1"/>
      <c r="QJ291" s="1"/>
      <c r="QK291" s="1"/>
      <c r="QL291" s="1"/>
      <c r="QM291" s="1"/>
      <c r="QN291" s="1"/>
      <c r="QO291" s="1"/>
      <c r="QP291" s="1"/>
      <c r="QQ291" s="1"/>
      <c r="QR291" s="1"/>
      <c r="QS291" s="1"/>
      <c r="QT291" s="1"/>
      <c r="QU291" s="1"/>
      <c r="QV291" s="1"/>
      <c r="QW291" s="1"/>
      <c r="QX291" s="1"/>
      <c r="QY291" s="1"/>
      <c r="QZ291" s="1"/>
      <c r="RA291" s="1"/>
      <c r="RB291" s="1"/>
      <c r="RC291" s="1"/>
      <c r="RD291" s="1"/>
      <c r="RE291" s="1"/>
      <c r="RF291" s="1"/>
      <c r="RG291" s="1"/>
      <c r="RH291" s="1"/>
      <c r="RI291" s="1"/>
      <c r="RJ291" s="1"/>
      <c r="RK291" s="1"/>
      <c r="RL291" s="1"/>
      <c r="RM291" s="1"/>
      <c r="RN291" s="1"/>
      <c r="RO291" s="1"/>
      <c r="RP291" s="1"/>
      <c r="RQ291" s="1"/>
      <c r="RR291" s="1"/>
      <c r="RS291" s="1"/>
      <c r="RT291" s="1"/>
      <c r="RU291" s="1"/>
      <c r="RV291" s="1"/>
      <c r="RW291" s="1"/>
      <c r="RX291" s="1"/>
      <c r="RY291" s="1"/>
      <c r="RZ291" s="1"/>
      <c r="SA291" s="1"/>
      <c r="SB291" s="1"/>
      <c r="SC291" s="1"/>
      <c r="SD291" s="1"/>
      <c r="SE291" s="1"/>
      <c r="SF291" s="1"/>
      <c r="SG291" s="1"/>
      <c r="SH291" s="1"/>
      <c r="SI291" s="1"/>
      <c r="SJ291" s="1"/>
      <c r="SK291" s="1"/>
      <c r="SL291" s="1"/>
      <c r="SM291" s="1"/>
      <c r="SN291" s="1"/>
      <c r="SO291" s="1"/>
      <c r="SP291" s="1"/>
      <c r="SQ291" s="1"/>
      <c r="SR291" s="1"/>
      <c r="SS291" s="1"/>
      <c r="ST291" s="1"/>
      <c r="SU291" s="1"/>
      <c r="SV291" s="1"/>
      <c r="SW291" s="1"/>
      <c r="SX291" s="1"/>
      <c r="SY291" s="1"/>
      <c r="SZ291" s="1"/>
      <c r="TA291" s="1"/>
      <c r="TB291" s="1"/>
      <c r="TC291" s="1"/>
      <c r="TD291" s="1"/>
      <c r="TE291" s="1"/>
      <c r="TF291" s="1"/>
      <c r="TG291" s="1"/>
      <c r="TH291" s="1"/>
      <c r="TI291" s="1"/>
      <c r="TJ291" s="1"/>
      <c r="TK291" s="1"/>
      <c r="TL291" s="1"/>
      <c r="TM291" s="1"/>
      <c r="TN291" s="1"/>
      <c r="TO291" s="1"/>
      <c r="TP291" s="1"/>
      <c r="TQ291" s="1"/>
      <c r="TR291" s="1"/>
      <c r="TS291" s="1"/>
      <c r="TT291" s="1"/>
      <c r="TU291" s="1"/>
      <c r="TV291" s="1"/>
      <c r="TW291" s="1"/>
      <c r="TX291" s="1"/>
      <c r="TY291" s="1"/>
      <c r="TZ291" s="1"/>
      <c r="UA291" s="1"/>
      <c r="UB291" s="1"/>
      <c r="UC291" s="1"/>
      <c r="UD291" s="1"/>
      <c r="UE291" s="1"/>
      <c r="UF291" s="1"/>
      <c r="UG291" s="1"/>
      <c r="UH291" s="1"/>
      <c r="UI291" s="1"/>
      <c r="UJ291" s="1"/>
      <c r="UK291" s="1"/>
      <c r="UL291" s="1"/>
      <c r="UM291" s="1"/>
      <c r="UN291" s="1"/>
      <c r="UO291" s="1"/>
      <c r="UP291" s="1"/>
      <c r="UQ291" s="1"/>
      <c r="UR291" s="1"/>
      <c r="US291" s="1"/>
      <c r="UT291" s="1"/>
      <c r="UU291" s="1"/>
      <c r="UV291" s="1"/>
      <c r="UW291" s="1"/>
      <c r="UX291" s="1"/>
      <c r="UY291" s="1"/>
      <c r="UZ291" s="1"/>
      <c r="VA291" s="1"/>
      <c r="VB291" s="1"/>
      <c r="VC291" s="1"/>
      <c r="VD291" s="1"/>
      <c r="VE291" s="1"/>
      <c r="VF291" s="1"/>
      <c r="VG291" s="1"/>
      <c r="VH291" s="1"/>
      <c r="VI291" s="1"/>
      <c r="VJ291" s="1"/>
      <c r="VK291" s="1"/>
      <c r="VL291" s="1"/>
      <c r="VM291" s="1"/>
      <c r="VN291" s="1"/>
      <c r="VO291" s="1"/>
      <c r="VP291" s="1"/>
      <c r="VQ291" s="1"/>
      <c r="VR291" s="1"/>
      <c r="VS291" s="1"/>
      <c r="VT291" s="1"/>
      <c r="VU291" s="1"/>
      <c r="VV291" s="1"/>
      <c r="VW291" s="1"/>
      <c r="VX291" s="1"/>
      <c r="VY291" s="1"/>
      <c r="VZ291" s="1"/>
      <c r="WA291" s="1"/>
      <c r="WB291" s="1"/>
      <c r="WC291" s="1"/>
      <c r="WD291" s="1"/>
      <c r="WE291" s="1"/>
      <c r="WF291" s="1"/>
      <c r="WG291" s="1"/>
      <c r="WH291" s="1"/>
      <c r="WI291" s="1"/>
      <c r="WJ291" s="1"/>
      <c r="WK291" s="1"/>
      <c r="WL291" s="1"/>
      <c r="WM291" s="1"/>
      <c r="WN291" s="1"/>
      <c r="WO291" s="1"/>
      <c r="WP291" s="1"/>
      <c r="WQ291" s="1"/>
      <c r="WR291" s="1"/>
      <c r="WS291" s="1"/>
      <c r="WT291" s="1"/>
      <c r="WU291" s="1"/>
      <c r="WV291" s="1"/>
      <c r="WW291" s="1"/>
      <c r="WX291" s="1"/>
      <c r="WY291" s="1"/>
      <c r="WZ291" s="1"/>
      <c r="XA291" s="1"/>
      <c r="XB291" s="1"/>
      <c r="XC291" s="1"/>
      <c r="XD291" s="1"/>
      <c r="XE291" s="1"/>
      <c r="XF291" s="1"/>
      <c r="XG291" s="1"/>
      <c r="XH291" s="1"/>
      <c r="XI291" s="1"/>
      <c r="XJ291" s="1"/>
      <c r="XK291" s="1"/>
      <c r="XL291" s="1"/>
      <c r="XM291" s="1"/>
      <c r="XN291" s="1"/>
      <c r="XO291" s="1"/>
      <c r="XP291" s="1"/>
      <c r="XQ291" s="1"/>
      <c r="XR291" s="1"/>
      <c r="XS291" s="1"/>
      <c r="XT291" s="1"/>
      <c r="XU291" s="1"/>
      <c r="XV291" s="1"/>
      <c r="XW291" s="1"/>
      <c r="XX291" s="1"/>
      <c r="XY291" s="1"/>
      <c r="XZ291" s="1"/>
      <c r="YA291" s="1"/>
      <c r="YB291" s="1"/>
      <c r="YC291" s="1"/>
      <c r="YD291" s="1"/>
      <c r="YE291" s="1"/>
      <c r="YF291" s="1"/>
      <c r="YG291" s="1"/>
      <c r="YH291" s="1"/>
      <c r="YI291" s="1"/>
      <c r="YJ291" s="1"/>
      <c r="YK291" s="1"/>
      <c r="YL291" s="1"/>
      <c r="YM291" s="1"/>
      <c r="YN291" s="1"/>
      <c r="YO291" s="1"/>
      <c r="YP291" s="1"/>
      <c r="YQ291" s="1"/>
      <c r="YR291" s="1"/>
      <c r="YS291" s="1"/>
      <c r="YT291" s="1"/>
      <c r="YU291" s="1"/>
      <c r="YV291" s="1"/>
      <c r="YW291" s="1"/>
      <c r="YX291" s="1"/>
      <c r="YY291" s="1"/>
      <c r="YZ291" s="1"/>
      <c r="ZA291" s="1"/>
      <c r="ZB291" s="1"/>
      <c r="ZC291" s="1"/>
      <c r="ZD291" s="1"/>
      <c r="ZE291" s="1"/>
      <c r="ZF291" s="1"/>
      <c r="ZG291" s="1"/>
      <c r="ZH291" s="1"/>
      <c r="ZI291" s="1"/>
      <c r="ZJ291" s="1"/>
      <c r="ZK291" s="1"/>
      <c r="ZL291" s="1"/>
      <c r="ZM291" s="1"/>
      <c r="ZN291" s="1"/>
      <c r="ZO291" s="1"/>
      <c r="ZP291" s="1"/>
      <c r="ZQ291" s="1"/>
      <c r="ZR291" s="1"/>
      <c r="ZS291" s="1"/>
      <c r="ZT291" s="1"/>
      <c r="ZU291" s="1"/>
      <c r="ZV291" s="1"/>
      <c r="ZW291" s="1"/>
      <c r="ZX291" s="1"/>
      <c r="ZY291" s="1"/>
      <c r="ZZ291" s="1"/>
      <c r="AAA291" s="1"/>
      <c r="AAB291" s="1"/>
      <c r="AAC291" s="1"/>
      <c r="AAD291" s="1"/>
      <c r="AAE291" s="1"/>
      <c r="AAF291" s="1"/>
      <c r="AAG291" s="1"/>
      <c r="AAH291" s="1"/>
      <c r="AAI291" s="1"/>
      <c r="AAJ291" s="1"/>
      <c r="AAK291" s="1"/>
      <c r="AAL291" s="1"/>
      <c r="AAM291" s="1"/>
      <c r="AAN291" s="1"/>
      <c r="AAO291" s="1"/>
      <c r="AAP291" s="1"/>
      <c r="AAQ291" s="1"/>
      <c r="AAR291" s="1"/>
      <c r="AAS291" s="1"/>
      <c r="AAT291" s="1"/>
      <c r="AAU291" s="1"/>
      <c r="AAV291" s="1"/>
      <c r="AAW291" s="1"/>
      <c r="AAX291" s="1"/>
      <c r="AAY291" s="1"/>
      <c r="AAZ291" s="1"/>
      <c r="ABA291" s="1"/>
      <c r="ABB291" s="1"/>
      <c r="ABC291" s="1"/>
      <c r="ABD291" s="1"/>
      <c r="ABE291" s="1"/>
      <c r="ABF291" s="1"/>
      <c r="ABG291" s="1"/>
      <c r="ABH291" s="1"/>
      <c r="ABI291" s="1"/>
      <c r="ABJ291" s="1"/>
      <c r="ABK291" s="1"/>
      <c r="ABL291" s="1"/>
      <c r="ABM291" s="1"/>
      <c r="ABN291" s="1"/>
      <c r="ABO291" s="1"/>
      <c r="ABP291" s="1"/>
      <c r="ABQ291" s="1"/>
      <c r="ABR291" s="1"/>
      <c r="ABS291" s="1"/>
      <c r="ABT291" s="1"/>
      <c r="ABU291" s="1"/>
      <c r="ABV291" s="1"/>
      <c r="ABW291" s="1"/>
      <c r="ABX291" s="1"/>
      <c r="ABY291" s="1"/>
      <c r="ABZ291" s="1"/>
      <c r="ACA291" s="1"/>
      <c r="ACB291" s="1"/>
      <c r="ACC291" s="1"/>
      <c r="ACD291" s="1"/>
      <c r="ACE291" s="1"/>
      <c r="ACF291" s="1"/>
      <c r="ACG291" s="1"/>
      <c r="ACH291" s="1"/>
      <c r="ACI291" s="1"/>
      <c r="ACJ291" s="1"/>
      <c r="ACK291" s="1"/>
      <c r="ACL291" s="1"/>
      <c r="ACM291" s="1"/>
      <c r="ACN291" s="1"/>
      <c r="ACO291" s="1"/>
      <c r="ACP291" s="1"/>
      <c r="ACQ291" s="1"/>
      <c r="ACR291" s="1"/>
      <c r="ACS291" s="1"/>
      <c r="ACT291" s="1"/>
      <c r="ACU291" s="1"/>
      <c r="ACV291" s="1"/>
      <c r="ACW291" s="1"/>
      <c r="ACX291" s="1"/>
      <c r="ACY291" s="1"/>
      <c r="ACZ291" s="1"/>
      <c r="ADA291" s="1"/>
    </row>
    <row r="292" spans="1:786" s="96" customFormat="1" ht="24" x14ac:dyDescent="0.3">
      <c r="A292" s="409">
        <v>2</v>
      </c>
      <c r="B292" s="41" t="s">
        <v>807</v>
      </c>
      <c r="C292" s="24" t="s">
        <v>599</v>
      </c>
      <c r="D292" s="25" t="s">
        <v>58</v>
      </c>
      <c r="E292" s="25" t="s">
        <v>81</v>
      </c>
      <c r="F292" s="25">
        <v>16</v>
      </c>
      <c r="G292" s="79">
        <v>6360000</v>
      </c>
      <c r="H292" s="25">
        <v>1</v>
      </c>
      <c r="I292" s="25" t="s">
        <v>47</v>
      </c>
      <c r="J292" s="25" t="s">
        <v>206</v>
      </c>
      <c r="K292" s="95">
        <v>154</v>
      </c>
      <c r="L292" s="28">
        <v>1966</v>
      </c>
      <c r="M292" s="92">
        <v>1966</v>
      </c>
      <c r="N292" s="30">
        <v>130000</v>
      </c>
      <c r="O292" s="31">
        <v>0.3</v>
      </c>
      <c r="P292" s="31"/>
      <c r="Q292" s="32" t="s">
        <v>808</v>
      </c>
      <c r="R292" s="33" t="s">
        <v>809</v>
      </c>
      <c r="S292" s="34" t="s">
        <v>270</v>
      </c>
      <c r="T292" s="35" t="str">
        <f t="shared" si="35"/>
        <v>Gypsum</v>
      </c>
      <c r="U292" s="34"/>
      <c r="V292" s="34"/>
      <c r="W292" s="34"/>
      <c r="X292" s="34"/>
      <c r="Y292" s="34"/>
      <c r="Z292" s="34"/>
      <c r="AA292" s="34"/>
      <c r="AB292" s="1"/>
      <c r="AC292" s="36">
        <f t="shared" si="31"/>
        <v>6.8541794413632853E-2</v>
      </c>
      <c r="AD292" s="36">
        <f t="shared" si="32"/>
        <v>7.6923076923076919E-3</v>
      </c>
      <c r="AE292" s="36">
        <f t="shared" si="33"/>
        <v>0</v>
      </c>
      <c r="AF292" s="36">
        <f t="shared" si="34"/>
        <v>7.6234102105940546E-2</v>
      </c>
      <c r="AG292" s="37"/>
      <c r="AH292" s="37">
        <f>IF(A292=1,AF292,0)</f>
        <v>0</v>
      </c>
      <c r="AI292" s="37">
        <f>IF(A292=2,AF292,0)</f>
        <v>7.6234102105940546E-2</v>
      </c>
      <c r="AJ292" s="37">
        <f>IF(A292=3,AF292,0)</f>
        <v>0</v>
      </c>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c r="JB292" s="1"/>
      <c r="JC292" s="1"/>
      <c r="JD292" s="1"/>
      <c r="JE292" s="1"/>
      <c r="JF292" s="1"/>
      <c r="JG292" s="1"/>
      <c r="JH292" s="1"/>
      <c r="JI292" s="1"/>
      <c r="JJ292" s="1"/>
      <c r="JK292" s="1"/>
      <c r="JL292" s="1"/>
      <c r="JM292" s="1"/>
      <c r="JN292" s="1"/>
      <c r="JO292" s="1"/>
      <c r="JP292" s="1"/>
      <c r="JQ292" s="1"/>
      <c r="JR292" s="1"/>
      <c r="JS292" s="1"/>
      <c r="JT292" s="1"/>
      <c r="JU292" s="1"/>
      <c r="JV292" s="1"/>
      <c r="JW292" s="1"/>
      <c r="JX292" s="1"/>
      <c r="JY292" s="1"/>
      <c r="JZ292" s="1"/>
      <c r="KA292" s="1"/>
      <c r="KB292" s="1"/>
      <c r="KC292" s="1"/>
      <c r="KD292" s="1"/>
      <c r="KE292" s="1"/>
      <c r="KF292" s="1"/>
      <c r="KG292" s="1"/>
      <c r="KH292" s="1"/>
      <c r="KI292" s="1"/>
      <c r="KJ292" s="1"/>
      <c r="KK292" s="1"/>
      <c r="KL292" s="1"/>
      <c r="KM292" s="1"/>
      <c r="KN292" s="1"/>
      <c r="KO292" s="1"/>
      <c r="KP292" s="1"/>
      <c r="KQ292" s="1"/>
      <c r="KR292" s="1"/>
      <c r="KS292" s="1"/>
      <c r="KT292" s="1"/>
      <c r="KU292" s="1"/>
      <c r="KV292" s="1"/>
      <c r="KW292" s="1"/>
      <c r="KX292" s="1"/>
      <c r="KY292" s="1"/>
      <c r="KZ292" s="1"/>
      <c r="LA292" s="1"/>
      <c r="LB292" s="1"/>
      <c r="LC292" s="1"/>
      <c r="LD292" s="1"/>
      <c r="LE292" s="1"/>
      <c r="LF292" s="1"/>
      <c r="LG292" s="1"/>
      <c r="LH292" s="1"/>
      <c r="LI292" s="1"/>
      <c r="LJ292" s="1"/>
      <c r="LK292" s="1"/>
      <c r="LL292" s="1"/>
      <c r="LM292" s="1"/>
      <c r="LN292" s="1"/>
      <c r="LO292" s="1"/>
      <c r="LP292" s="1"/>
      <c r="LQ292" s="1"/>
      <c r="LR292" s="1"/>
      <c r="LS292" s="1"/>
      <c r="LT292" s="1"/>
      <c r="LU292" s="1"/>
      <c r="LV292" s="1"/>
      <c r="LW292" s="1"/>
      <c r="LX292" s="1"/>
      <c r="LY292" s="1"/>
      <c r="LZ292" s="1"/>
      <c r="MA292" s="1"/>
      <c r="MB292" s="1"/>
      <c r="MC292" s="1"/>
      <c r="MD292" s="1"/>
      <c r="ME292" s="1"/>
      <c r="MF292" s="1"/>
      <c r="MG292" s="1"/>
      <c r="MH292" s="1"/>
      <c r="MI292" s="1"/>
      <c r="MJ292" s="1"/>
      <c r="MK292" s="1"/>
      <c r="ML292" s="1"/>
      <c r="MM292" s="1"/>
      <c r="MN292" s="1"/>
      <c r="MO292" s="1"/>
      <c r="MP292" s="1"/>
      <c r="MQ292" s="1"/>
      <c r="MR292" s="1"/>
      <c r="MS292" s="1"/>
      <c r="MT292" s="1"/>
      <c r="MU292" s="1"/>
      <c r="MV292" s="1"/>
      <c r="MW292" s="1"/>
      <c r="MX292" s="1"/>
      <c r="MY292" s="1"/>
      <c r="MZ292" s="1"/>
      <c r="NA292" s="1"/>
      <c r="NB292" s="1"/>
      <c r="NC292" s="1"/>
      <c r="ND292" s="1"/>
      <c r="NE292" s="1"/>
      <c r="NF292" s="1"/>
      <c r="NG292" s="1"/>
      <c r="NH292" s="1"/>
      <c r="NI292" s="1"/>
      <c r="NJ292" s="1"/>
      <c r="NK292" s="1"/>
      <c r="NL292" s="1"/>
      <c r="NM292" s="1"/>
      <c r="NN292" s="1"/>
      <c r="NO292" s="1"/>
      <c r="NP292" s="1"/>
      <c r="NQ292" s="1"/>
      <c r="NR292" s="1"/>
      <c r="NS292" s="1"/>
      <c r="NT292" s="1"/>
      <c r="NU292" s="1"/>
      <c r="NV292" s="1"/>
      <c r="NW292" s="1"/>
      <c r="NX292" s="1"/>
      <c r="NY292" s="1"/>
      <c r="NZ292" s="1"/>
      <c r="OA292" s="1"/>
      <c r="OB292" s="1"/>
      <c r="OC292" s="1"/>
      <c r="OD292" s="1"/>
      <c r="OE292" s="1"/>
      <c r="OF292" s="1"/>
      <c r="OG292" s="1"/>
      <c r="OH292" s="1"/>
      <c r="OI292" s="1"/>
      <c r="OJ292" s="1"/>
      <c r="OK292" s="1"/>
      <c r="OL292" s="1"/>
      <c r="OM292" s="1"/>
      <c r="ON292" s="1"/>
      <c r="OO292" s="1"/>
      <c r="OP292" s="1"/>
      <c r="OQ292" s="1"/>
      <c r="OR292" s="1"/>
      <c r="OS292" s="1"/>
      <c r="OT292" s="1"/>
      <c r="OU292" s="1"/>
      <c r="OV292" s="1"/>
      <c r="OW292" s="1"/>
      <c r="OX292" s="1"/>
      <c r="OY292" s="1"/>
      <c r="OZ292" s="1"/>
      <c r="PA292" s="1"/>
      <c r="PB292" s="1"/>
      <c r="PC292" s="1"/>
      <c r="PD292" s="1"/>
      <c r="PE292" s="1"/>
      <c r="PF292" s="1"/>
      <c r="PG292" s="1"/>
      <c r="PH292" s="1"/>
      <c r="PI292" s="1"/>
      <c r="PJ292" s="1"/>
      <c r="PK292" s="1"/>
      <c r="PL292" s="1"/>
      <c r="PM292" s="1"/>
      <c r="PN292" s="1"/>
      <c r="PO292" s="1"/>
      <c r="PP292" s="1"/>
      <c r="PQ292" s="1"/>
      <c r="PR292" s="1"/>
      <c r="PS292" s="1"/>
      <c r="PT292" s="1"/>
      <c r="PU292" s="1"/>
      <c r="PV292" s="1"/>
      <c r="PW292" s="1"/>
      <c r="PX292" s="1"/>
      <c r="PY292" s="1"/>
      <c r="PZ292" s="1"/>
      <c r="QA292" s="1"/>
      <c r="QB292" s="1"/>
      <c r="QC292" s="1"/>
      <c r="QD292" s="1"/>
      <c r="QE292" s="1"/>
      <c r="QF292" s="1"/>
      <c r="QG292" s="1"/>
      <c r="QH292" s="1"/>
      <c r="QI292" s="1"/>
      <c r="QJ292" s="1"/>
      <c r="QK292" s="1"/>
      <c r="QL292" s="1"/>
      <c r="QM292" s="1"/>
      <c r="QN292" s="1"/>
      <c r="QO292" s="1"/>
      <c r="QP292" s="1"/>
      <c r="QQ292" s="1"/>
      <c r="QR292" s="1"/>
      <c r="QS292" s="1"/>
      <c r="QT292" s="1"/>
      <c r="QU292" s="1"/>
      <c r="QV292" s="1"/>
      <c r="QW292" s="1"/>
      <c r="QX292" s="1"/>
      <c r="QY292" s="1"/>
      <c r="QZ292" s="1"/>
      <c r="RA292" s="1"/>
      <c r="RB292" s="1"/>
      <c r="RC292" s="1"/>
      <c r="RD292" s="1"/>
      <c r="RE292" s="1"/>
      <c r="RF292" s="1"/>
      <c r="RG292" s="1"/>
      <c r="RH292" s="1"/>
      <c r="RI292" s="1"/>
      <c r="RJ292" s="1"/>
      <c r="RK292" s="1"/>
      <c r="RL292" s="1"/>
      <c r="RM292" s="1"/>
      <c r="RN292" s="1"/>
      <c r="RO292" s="1"/>
      <c r="RP292" s="1"/>
      <c r="RQ292" s="1"/>
      <c r="RR292" s="1"/>
      <c r="RS292" s="1"/>
      <c r="RT292" s="1"/>
      <c r="RU292" s="1"/>
      <c r="RV292" s="1"/>
      <c r="RW292" s="1"/>
      <c r="RX292" s="1"/>
      <c r="RY292" s="1"/>
      <c r="RZ292" s="1"/>
      <c r="SA292" s="1"/>
      <c r="SB292" s="1"/>
      <c r="SC292" s="1"/>
      <c r="SD292" s="1"/>
      <c r="SE292" s="1"/>
      <c r="SF292" s="1"/>
      <c r="SG292" s="1"/>
      <c r="SH292" s="1"/>
      <c r="SI292" s="1"/>
      <c r="SJ292" s="1"/>
      <c r="SK292" s="1"/>
      <c r="SL292" s="1"/>
      <c r="SM292" s="1"/>
      <c r="SN292" s="1"/>
      <c r="SO292" s="1"/>
      <c r="SP292" s="1"/>
      <c r="SQ292" s="1"/>
      <c r="SR292" s="1"/>
      <c r="SS292" s="1"/>
      <c r="ST292" s="1"/>
      <c r="SU292" s="1"/>
      <c r="SV292" s="1"/>
      <c r="SW292" s="1"/>
      <c r="SX292" s="1"/>
      <c r="SY292" s="1"/>
      <c r="SZ292" s="1"/>
      <c r="TA292" s="1"/>
      <c r="TB292" s="1"/>
      <c r="TC292" s="1"/>
      <c r="TD292" s="1"/>
      <c r="TE292" s="1"/>
      <c r="TF292" s="1"/>
      <c r="TG292" s="1"/>
      <c r="TH292" s="1"/>
      <c r="TI292" s="1"/>
      <c r="TJ292" s="1"/>
      <c r="TK292" s="1"/>
      <c r="TL292" s="1"/>
      <c r="TM292" s="1"/>
      <c r="TN292" s="1"/>
      <c r="TO292" s="1"/>
      <c r="TP292" s="1"/>
      <c r="TQ292" s="1"/>
      <c r="TR292" s="1"/>
      <c r="TS292" s="1"/>
      <c r="TT292" s="1"/>
      <c r="TU292" s="1"/>
      <c r="TV292" s="1"/>
      <c r="TW292" s="1"/>
      <c r="TX292" s="1"/>
      <c r="TY292" s="1"/>
      <c r="TZ292" s="1"/>
      <c r="UA292" s="1"/>
      <c r="UB292" s="1"/>
      <c r="UC292" s="1"/>
      <c r="UD292" s="1"/>
      <c r="UE292" s="1"/>
      <c r="UF292" s="1"/>
      <c r="UG292" s="1"/>
      <c r="UH292" s="1"/>
      <c r="UI292" s="1"/>
      <c r="UJ292" s="1"/>
      <c r="UK292" s="1"/>
      <c r="UL292" s="1"/>
      <c r="UM292" s="1"/>
      <c r="UN292" s="1"/>
      <c r="UO292" s="1"/>
      <c r="UP292" s="1"/>
      <c r="UQ292" s="1"/>
      <c r="UR292" s="1"/>
      <c r="US292" s="1"/>
      <c r="UT292" s="1"/>
      <c r="UU292" s="1"/>
      <c r="UV292" s="1"/>
      <c r="UW292" s="1"/>
      <c r="UX292" s="1"/>
      <c r="UY292" s="1"/>
      <c r="UZ292" s="1"/>
      <c r="VA292" s="1"/>
      <c r="VB292" s="1"/>
      <c r="VC292" s="1"/>
      <c r="VD292" s="1"/>
      <c r="VE292" s="1"/>
      <c r="VF292" s="1"/>
      <c r="VG292" s="1"/>
      <c r="VH292" s="1"/>
      <c r="VI292" s="1"/>
      <c r="VJ292" s="1"/>
      <c r="VK292" s="1"/>
      <c r="VL292" s="1"/>
      <c r="VM292" s="1"/>
      <c r="VN292" s="1"/>
      <c r="VO292" s="1"/>
      <c r="VP292" s="1"/>
      <c r="VQ292" s="1"/>
      <c r="VR292" s="1"/>
      <c r="VS292" s="1"/>
      <c r="VT292" s="1"/>
      <c r="VU292" s="1"/>
      <c r="VV292" s="1"/>
      <c r="VW292" s="1"/>
      <c r="VX292" s="1"/>
      <c r="VY292" s="1"/>
      <c r="VZ292" s="1"/>
      <c r="WA292" s="1"/>
      <c r="WB292" s="1"/>
      <c r="WC292" s="1"/>
      <c r="WD292" s="1"/>
      <c r="WE292" s="1"/>
      <c r="WF292" s="1"/>
      <c r="WG292" s="1"/>
      <c r="WH292" s="1"/>
      <c r="WI292" s="1"/>
      <c r="WJ292" s="1"/>
      <c r="WK292" s="1"/>
      <c r="WL292" s="1"/>
      <c r="WM292" s="1"/>
      <c r="WN292" s="1"/>
      <c r="WO292" s="1"/>
      <c r="WP292" s="1"/>
      <c r="WQ292" s="1"/>
      <c r="WR292" s="1"/>
      <c r="WS292" s="1"/>
      <c r="WT292" s="1"/>
      <c r="WU292" s="1"/>
      <c r="WV292" s="1"/>
      <c r="WW292" s="1"/>
      <c r="WX292" s="1"/>
      <c r="WY292" s="1"/>
      <c r="WZ292" s="1"/>
      <c r="XA292" s="1"/>
      <c r="XB292" s="1"/>
      <c r="XC292" s="1"/>
      <c r="XD292" s="1"/>
      <c r="XE292" s="1"/>
      <c r="XF292" s="1"/>
      <c r="XG292" s="1"/>
      <c r="XH292" s="1"/>
      <c r="XI292" s="1"/>
      <c r="XJ292" s="1"/>
      <c r="XK292" s="1"/>
      <c r="XL292" s="1"/>
      <c r="XM292" s="1"/>
      <c r="XN292" s="1"/>
      <c r="XO292" s="1"/>
      <c r="XP292" s="1"/>
      <c r="XQ292" s="1"/>
      <c r="XR292" s="1"/>
      <c r="XS292" s="1"/>
      <c r="XT292" s="1"/>
      <c r="XU292" s="1"/>
      <c r="XV292" s="1"/>
      <c r="XW292" s="1"/>
      <c r="XX292" s="1"/>
      <c r="XY292" s="1"/>
      <c r="XZ292" s="1"/>
      <c r="YA292" s="1"/>
      <c r="YB292" s="1"/>
      <c r="YC292" s="1"/>
      <c r="YD292" s="1"/>
      <c r="YE292" s="1"/>
      <c r="YF292" s="1"/>
      <c r="YG292" s="1"/>
      <c r="YH292" s="1"/>
      <c r="YI292" s="1"/>
      <c r="YJ292" s="1"/>
      <c r="YK292" s="1"/>
      <c r="YL292" s="1"/>
      <c r="YM292" s="1"/>
      <c r="YN292" s="1"/>
      <c r="YO292" s="1"/>
      <c r="YP292" s="1"/>
      <c r="YQ292" s="1"/>
      <c r="YR292" s="1"/>
      <c r="YS292" s="1"/>
      <c r="YT292" s="1"/>
      <c r="YU292" s="1"/>
      <c r="YV292" s="1"/>
      <c r="YW292" s="1"/>
      <c r="YX292" s="1"/>
      <c r="YY292" s="1"/>
      <c r="YZ292" s="1"/>
      <c r="ZA292" s="1"/>
      <c r="ZB292" s="1"/>
      <c r="ZC292" s="1"/>
      <c r="ZD292" s="1"/>
      <c r="ZE292" s="1"/>
      <c r="ZF292" s="1"/>
      <c r="ZG292" s="1"/>
      <c r="ZH292" s="1"/>
      <c r="ZI292" s="1"/>
      <c r="ZJ292" s="1"/>
      <c r="ZK292" s="1"/>
      <c r="ZL292" s="1"/>
      <c r="ZM292" s="1"/>
      <c r="ZN292" s="1"/>
      <c r="ZO292" s="1"/>
      <c r="ZP292" s="1"/>
      <c r="ZQ292" s="1"/>
      <c r="ZR292" s="1"/>
      <c r="ZS292" s="1"/>
      <c r="ZT292" s="1"/>
      <c r="ZU292" s="1"/>
      <c r="ZV292" s="1"/>
      <c r="ZW292" s="1"/>
      <c r="ZX292" s="1"/>
      <c r="ZY292" s="1"/>
      <c r="ZZ292" s="1"/>
      <c r="AAA292" s="1"/>
      <c r="AAB292" s="1"/>
      <c r="AAC292" s="1"/>
      <c r="AAD292" s="1"/>
      <c r="AAE292" s="1"/>
      <c r="AAF292" s="1"/>
      <c r="AAG292" s="1"/>
      <c r="AAH292" s="1"/>
      <c r="AAI292" s="1"/>
      <c r="AAJ292" s="1"/>
      <c r="AAK292" s="1"/>
      <c r="AAL292" s="1"/>
      <c r="AAM292" s="1"/>
      <c r="AAN292" s="1"/>
      <c r="AAO292" s="1"/>
      <c r="AAP292" s="1"/>
      <c r="AAQ292" s="1"/>
      <c r="AAR292" s="1"/>
      <c r="AAS292" s="1"/>
      <c r="AAT292" s="1"/>
      <c r="AAU292" s="1"/>
      <c r="AAV292" s="1"/>
      <c r="AAW292" s="1"/>
      <c r="AAX292" s="1"/>
      <c r="AAY292" s="1"/>
      <c r="AAZ292" s="1"/>
      <c r="ABA292" s="1"/>
      <c r="ABB292" s="1"/>
      <c r="ABC292" s="1"/>
      <c r="ABD292" s="1"/>
      <c r="ABE292" s="1"/>
      <c r="ABF292" s="1"/>
      <c r="ABG292" s="1"/>
      <c r="ABH292" s="1"/>
      <c r="ABI292" s="1"/>
      <c r="ABJ292" s="1"/>
      <c r="ABK292" s="1"/>
      <c r="ABL292" s="1"/>
      <c r="ABM292" s="1"/>
      <c r="ABN292" s="1"/>
      <c r="ABO292" s="1"/>
      <c r="ABP292" s="1"/>
      <c r="ABQ292" s="1"/>
      <c r="ABR292" s="1"/>
      <c r="ABS292" s="1"/>
      <c r="ABT292" s="1"/>
      <c r="ABU292" s="1"/>
      <c r="ABV292" s="1"/>
      <c r="ABW292" s="1"/>
      <c r="ABX292" s="1"/>
      <c r="ABY292" s="1"/>
      <c r="ABZ292" s="1"/>
      <c r="ACA292" s="1"/>
      <c r="ACB292" s="1"/>
      <c r="ACC292" s="1"/>
      <c r="ACD292" s="1"/>
      <c r="ACE292" s="1"/>
      <c r="ACF292" s="1"/>
      <c r="ACG292" s="1"/>
      <c r="ACH292" s="1"/>
      <c r="ACI292" s="1"/>
      <c r="ACJ292" s="1"/>
      <c r="ACK292" s="1"/>
      <c r="ACL292" s="1"/>
      <c r="ACM292" s="1"/>
      <c r="ACN292" s="1"/>
      <c r="ACO292" s="1"/>
      <c r="ACP292" s="1"/>
      <c r="ACQ292" s="1"/>
      <c r="ACR292" s="1"/>
      <c r="ACS292" s="1"/>
      <c r="ACT292" s="1"/>
      <c r="ACU292" s="1"/>
      <c r="ACV292" s="1"/>
      <c r="ACW292" s="1"/>
      <c r="ACX292" s="1"/>
      <c r="ACY292" s="1"/>
      <c r="ACZ292" s="1"/>
      <c r="ADA292" s="1"/>
      <c r="ADB292" s="81"/>
      <c r="ADC292" s="81"/>
      <c r="ADD292" s="81"/>
      <c r="ADE292" s="81"/>
      <c r="ADF292" s="81"/>
    </row>
    <row r="293" spans="1:786" s="81" customFormat="1" ht="15.6" x14ac:dyDescent="0.3">
      <c r="A293" s="38">
        <v>3</v>
      </c>
      <c r="B293" s="41" t="s">
        <v>810</v>
      </c>
      <c r="C293" s="24" t="s">
        <v>184</v>
      </c>
      <c r="D293" s="25"/>
      <c r="E293" s="25" t="s">
        <v>107</v>
      </c>
      <c r="F293" s="25"/>
      <c r="G293" s="79"/>
      <c r="H293" s="25">
        <v>1</v>
      </c>
      <c r="I293" s="25" t="s">
        <v>47</v>
      </c>
      <c r="J293" s="25" t="s">
        <v>53</v>
      </c>
      <c r="K293" s="95">
        <v>183</v>
      </c>
      <c r="L293" s="28">
        <v>1966</v>
      </c>
      <c r="M293" s="92">
        <v>1966</v>
      </c>
      <c r="N293" s="30"/>
      <c r="O293" s="31"/>
      <c r="P293" s="31"/>
      <c r="Q293" s="32" t="s">
        <v>429</v>
      </c>
      <c r="R293" s="33" t="s">
        <v>811</v>
      </c>
      <c r="S293" s="34" t="s">
        <v>270</v>
      </c>
      <c r="T293" s="35" t="str">
        <f t="shared" si="35"/>
        <v>Coal</v>
      </c>
      <c r="U293" s="34"/>
      <c r="V293" s="34"/>
      <c r="W293" s="34"/>
      <c r="X293" s="34"/>
      <c r="Y293" s="34"/>
      <c r="Z293" s="34"/>
      <c r="AA293" s="34"/>
      <c r="AB293" s="1"/>
      <c r="AC293" s="36">
        <f t="shared" si="31"/>
        <v>0</v>
      </c>
      <c r="AD293" s="36">
        <f t="shared" si="32"/>
        <v>0</v>
      </c>
      <c r="AE293" s="36">
        <f t="shared" si="33"/>
        <v>0</v>
      </c>
      <c r="AF293" s="36">
        <f t="shared" si="34"/>
        <v>0</v>
      </c>
      <c r="AG293" s="37"/>
      <c r="AH293" s="37">
        <f>IF(A293=1,AF293,0)</f>
        <v>0</v>
      </c>
      <c r="AI293" s="37">
        <f>IF(A293=2,AF293,0)</f>
        <v>0</v>
      </c>
      <c r="AJ293" s="37">
        <f>IF(A293=3,AF293,0)</f>
        <v>0</v>
      </c>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c r="JG293" s="1"/>
      <c r="JH293" s="1"/>
      <c r="JI293" s="1"/>
      <c r="JJ293" s="1"/>
      <c r="JK293" s="1"/>
      <c r="JL293" s="1"/>
      <c r="JM293" s="1"/>
      <c r="JN293" s="1"/>
      <c r="JO293" s="1"/>
      <c r="JP293" s="1"/>
      <c r="JQ293" s="1"/>
      <c r="JR293" s="1"/>
      <c r="JS293" s="1"/>
      <c r="JT293" s="1"/>
      <c r="JU293" s="1"/>
      <c r="JV293" s="1"/>
      <c r="JW293" s="1"/>
      <c r="JX293" s="1"/>
      <c r="JY293" s="1"/>
      <c r="JZ293" s="1"/>
      <c r="KA293" s="1"/>
      <c r="KB293" s="1"/>
      <c r="KC293" s="1"/>
      <c r="KD293" s="1"/>
      <c r="KE293" s="1"/>
      <c r="KF293" s="1"/>
      <c r="KG293" s="1"/>
      <c r="KH293" s="1"/>
      <c r="KI293" s="1"/>
      <c r="KJ293" s="1"/>
      <c r="KK293" s="1"/>
      <c r="KL293" s="1"/>
      <c r="KM293" s="1"/>
      <c r="KN293" s="1"/>
      <c r="KO293" s="1"/>
      <c r="KP293" s="1"/>
      <c r="KQ293" s="1"/>
      <c r="KR293" s="1"/>
      <c r="KS293" s="1"/>
      <c r="KT293" s="1"/>
      <c r="KU293" s="1"/>
      <c r="KV293" s="1"/>
      <c r="KW293" s="1"/>
      <c r="KX293" s="1"/>
      <c r="KY293" s="1"/>
      <c r="KZ293" s="1"/>
      <c r="LA293" s="1"/>
      <c r="LB293" s="1"/>
      <c r="LC293" s="1"/>
      <c r="LD293" s="1"/>
      <c r="LE293" s="1"/>
      <c r="LF293" s="1"/>
      <c r="LG293" s="1"/>
      <c r="LH293" s="1"/>
      <c r="LI293" s="1"/>
      <c r="LJ293" s="1"/>
      <c r="LK293" s="1"/>
      <c r="LL293" s="1"/>
      <c r="LM293" s="1"/>
      <c r="LN293" s="1"/>
      <c r="LO293" s="1"/>
      <c r="LP293" s="1"/>
      <c r="LQ293" s="1"/>
      <c r="LR293" s="1"/>
      <c r="LS293" s="1"/>
      <c r="LT293" s="1"/>
      <c r="LU293" s="1"/>
      <c r="LV293" s="1"/>
      <c r="LW293" s="1"/>
      <c r="LX293" s="1"/>
      <c r="LY293" s="1"/>
      <c r="LZ293" s="1"/>
      <c r="MA293" s="1"/>
      <c r="MB293" s="1"/>
      <c r="MC293" s="1"/>
      <c r="MD293" s="1"/>
      <c r="ME293" s="1"/>
      <c r="MF293" s="1"/>
      <c r="MG293" s="1"/>
      <c r="MH293" s="1"/>
      <c r="MI293" s="1"/>
      <c r="MJ293" s="1"/>
      <c r="MK293" s="1"/>
      <c r="ML293" s="1"/>
      <c r="MM293" s="1"/>
      <c r="MN293" s="1"/>
      <c r="MO293" s="1"/>
      <c r="MP293" s="1"/>
      <c r="MQ293" s="1"/>
      <c r="MR293" s="1"/>
      <c r="MS293" s="1"/>
      <c r="MT293" s="1"/>
      <c r="MU293" s="1"/>
      <c r="MV293" s="1"/>
      <c r="MW293" s="1"/>
      <c r="MX293" s="1"/>
      <c r="MY293" s="1"/>
      <c r="MZ293" s="1"/>
      <c r="NA293" s="1"/>
      <c r="NB293" s="1"/>
      <c r="NC293" s="1"/>
      <c r="ND293" s="1"/>
      <c r="NE293" s="1"/>
      <c r="NF293" s="1"/>
      <c r="NG293" s="1"/>
      <c r="NH293" s="1"/>
      <c r="NI293" s="1"/>
      <c r="NJ293" s="1"/>
      <c r="NK293" s="1"/>
      <c r="NL293" s="1"/>
      <c r="NM293" s="1"/>
      <c r="NN293" s="1"/>
      <c r="NO293" s="1"/>
      <c r="NP293" s="1"/>
      <c r="NQ293" s="1"/>
      <c r="NR293" s="1"/>
      <c r="NS293" s="1"/>
      <c r="NT293" s="1"/>
      <c r="NU293" s="1"/>
      <c r="NV293" s="1"/>
      <c r="NW293" s="1"/>
      <c r="NX293" s="1"/>
      <c r="NY293" s="1"/>
      <c r="NZ293" s="1"/>
      <c r="OA293" s="1"/>
      <c r="OB293" s="1"/>
      <c r="OC293" s="1"/>
      <c r="OD293" s="1"/>
      <c r="OE293" s="1"/>
      <c r="OF293" s="1"/>
      <c r="OG293" s="1"/>
      <c r="OH293" s="1"/>
      <c r="OI293" s="1"/>
      <c r="OJ293" s="1"/>
      <c r="OK293" s="1"/>
      <c r="OL293" s="1"/>
      <c r="OM293" s="1"/>
      <c r="ON293" s="1"/>
      <c r="OO293" s="1"/>
      <c r="OP293" s="1"/>
      <c r="OQ293" s="1"/>
      <c r="OR293" s="1"/>
      <c r="OS293" s="1"/>
      <c r="OT293" s="1"/>
      <c r="OU293" s="1"/>
      <c r="OV293" s="1"/>
      <c r="OW293" s="1"/>
      <c r="OX293" s="1"/>
      <c r="OY293" s="1"/>
      <c r="OZ293" s="1"/>
      <c r="PA293" s="1"/>
      <c r="PB293" s="1"/>
      <c r="PC293" s="1"/>
      <c r="PD293" s="1"/>
      <c r="PE293" s="1"/>
      <c r="PF293" s="1"/>
      <c r="PG293" s="1"/>
      <c r="PH293" s="1"/>
      <c r="PI293" s="1"/>
      <c r="PJ293" s="1"/>
      <c r="PK293" s="1"/>
      <c r="PL293" s="1"/>
      <c r="PM293" s="1"/>
      <c r="PN293" s="1"/>
      <c r="PO293" s="1"/>
      <c r="PP293" s="1"/>
      <c r="PQ293" s="1"/>
      <c r="PR293" s="1"/>
      <c r="PS293" s="1"/>
      <c r="PT293" s="1"/>
      <c r="PU293" s="1"/>
      <c r="PV293" s="1"/>
      <c r="PW293" s="1"/>
      <c r="PX293" s="1"/>
      <c r="PY293" s="1"/>
      <c r="PZ293" s="1"/>
      <c r="QA293" s="1"/>
      <c r="QB293" s="1"/>
      <c r="QC293" s="1"/>
      <c r="QD293" s="1"/>
      <c r="QE293" s="1"/>
      <c r="QF293" s="1"/>
      <c r="QG293" s="1"/>
      <c r="QH293" s="1"/>
      <c r="QI293" s="1"/>
      <c r="QJ293" s="1"/>
      <c r="QK293" s="1"/>
      <c r="QL293" s="1"/>
      <c r="QM293" s="1"/>
      <c r="QN293" s="1"/>
      <c r="QO293" s="1"/>
      <c r="QP293" s="1"/>
      <c r="QQ293" s="1"/>
      <c r="QR293" s="1"/>
      <c r="QS293" s="1"/>
      <c r="QT293" s="1"/>
      <c r="QU293" s="1"/>
      <c r="QV293" s="1"/>
      <c r="QW293" s="1"/>
      <c r="QX293" s="1"/>
      <c r="QY293" s="1"/>
      <c r="QZ293" s="1"/>
      <c r="RA293" s="1"/>
      <c r="RB293" s="1"/>
      <c r="RC293" s="1"/>
      <c r="RD293" s="1"/>
      <c r="RE293" s="1"/>
      <c r="RF293" s="1"/>
      <c r="RG293" s="1"/>
      <c r="RH293" s="1"/>
      <c r="RI293" s="1"/>
      <c r="RJ293" s="1"/>
      <c r="RK293" s="1"/>
      <c r="RL293" s="1"/>
      <c r="RM293" s="1"/>
      <c r="RN293" s="1"/>
      <c r="RO293" s="1"/>
      <c r="RP293" s="1"/>
      <c r="RQ293" s="1"/>
      <c r="RR293" s="1"/>
      <c r="RS293" s="1"/>
      <c r="RT293" s="1"/>
      <c r="RU293" s="1"/>
      <c r="RV293" s="1"/>
      <c r="RW293" s="1"/>
      <c r="RX293" s="1"/>
      <c r="RY293" s="1"/>
      <c r="RZ293" s="1"/>
      <c r="SA293" s="1"/>
      <c r="SB293" s="1"/>
      <c r="SC293" s="1"/>
      <c r="SD293" s="1"/>
      <c r="SE293" s="1"/>
      <c r="SF293" s="1"/>
      <c r="SG293" s="1"/>
      <c r="SH293" s="1"/>
      <c r="SI293" s="1"/>
      <c r="SJ293" s="1"/>
      <c r="SK293" s="1"/>
      <c r="SL293" s="1"/>
      <c r="SM293" s="1"/>
      <c r="SN293" s="1"/>
      <c r="SO293" s="1"/>
      <c r="SP293" s="1"/>
      <c r="SQ293" s="1"/>
      <c r="SR293" s="1"/>
      <c r="SS293" s="1"/>
      <c r="ST293" s="1"/>
      <c r="SU293" s="1"/>
      <c r="SV293" s="1"/>
      <c r="SW293" s="1"/>
      <c r="SX293" s="1"/>
      <c r="SY293" s="1"/>
      <c r="SZ293" s="1"/>
      <c r="TA293" s="1"/>
      <c r="TB293" s="1"/>
      <c r="TC293" s="1"/>
      <c r="TD293" s="1"/>
      <c r="TE293" s="1"/>
      <c r="TF293" s="1"/>
      <c r="TG293" s="1"/>
      <c r="TH293" s="1"/>
      <c r="TI293" s="1"/>
      <c r="TJ293" s="1"/>
      <c r="TK293" s="1"/>
      <c r="TL293" s="1"/>
      <c r="TM293" s="1"/>
      <c r="TN293" s="1"/>
      <c r="TO293" s="1"/>
      <c r="TP293" s="1"/>
      <c r="TQ293" s="1"/>
      <c r="TR293" s="1"/>
      <c r="TS293" s="1"/>
      <c r="TT293" s="1"/>
      <c r="TU293" s="1"/>
      <c r="TV293" s="1"/>
      <c r="TW293" s="1"/>
      <c r="TX293" s="1"/>
      <c r="TY293" s="1"/>
      <c r="TZ293" s="1"/>
      <c r="UA293" s="1"/>
      <c r="UB293" s="1"/>
      <c r="UC293" s="1"/>
      <c r="UD293" s="1"/>
      <c r="UE293" s="1"/>
      <c r="UF293" s="1"/>
      <c r="UG293" s="1"/>
      <c r="UH293" s="1"/>
      <c r="UI293" s="1"/>
      <c r="UJ293" s="1"/>
      <c r="UK293" s="1"/>
      <c r="UL293" s="1"/>
      <c r="UM293" s="1"/>
      <c r="UN293" s="1"/>
      <c r="UO293" s="1"/>
      <c r="UP293" s="1"/>
      <c r="UQ293" s="1"/>
      <c r="UR293" s="1"/>
      <c r="US293" s="1"/>
      <c r="UT293" s="1"/>
      <c r="UU293" s="1"/>
      <c r="UV293" s="1"/>
      <c r="UW293" s="1"/>
      <c r="UX293" s="1"/>
      <c r="UY293" s="1"/>
      <c r="UZ293" s="1"/>
      <c r="VA293" s="1"/>
      <c r="VB293" s="1"/>
      <c r="VC293" s="1"/>
      <c r="VD293" s="1"/>
      <c r="VE293" s="1"/>
      <c r="VF293" s="1"/>
      <c r="VG293" s="1"/>
      <c r="VH293" s="1"/>
      <c r="VI293" s="1"/>
      <c r="VJ293" s="1"/>
      <c r="VK293" s="1"/>
      <c r="VL293" s="1"/>
      <c r="VM293" s="1"/>
      <c r="VN293" s="1"/>
      <c r="VO293" s="1"/>
      <c r="VP293" s="1"/>
      <c r="VQ293" s="1"/>
      <c r="VR293" s="1"/>
      <c r="VS293" s="1"/>
      <c r="VT293" s="1"/>
      <c r="VU293" s="1"/>
      <c r="VV293" s="1"/>
      <c r="VW293" s="1"/>
      <c r="VX293" s="1"/>
      <c r="VY293" s="1"/>
      <c r="VZ293" s="1"/>
      <c r="WA293" s="1"/>
      <c r="WB293" s="1"/>
      <c r="WC293" s="1"/>
      <c r="WD293" s="1"/>
      <c r="WE293" s="1"/>
      <c r="WF293" s="1"/>
      <c r="WG293" s="1"/>
      <c r="WH293" s="1"/>
      <c r="WI293" s="1"/>
      <c r="WJ293" s="1"/>
      <c r="WK293" s="1"/>
      <c r="WL293" s="1"/>
      <c r="WM293" s="1"/>
      <c r="WN293" s="1"/>
      <c r="WO293" s="1"/>
      <c r="WP293" s="1"/>
      <c r="WQ293" s="1"/>
      <c r="WR293" s="1"/>
      <c r="WS293" s="1"/>
      <c r="WT293" s="1"/>
      <c r="WU293" s="1"/>
      <c r="WV293" s="1"/>
      <c r="WW293" s="1"/>
      <c r="WX293" s="1"/>
      <c r="WY293" s="1"/>
      <c r="WZ293" s="1"/>
      <c r="XA293" s="1"/>
      <c r="XB293" s="1"/>
      <c r="XC293" s="1"/>
      <c r="XD293" s="1"/>
      <c r="XE293" s="1"/>
      <c r="XF293" s="1"/>
      <c r="XG293" s="1"/>
      <c r="XH293" s="1"/>
      <c r="XI293" s="1"/>
      <c r="XJ293" s="1"/>
      <c r="XK293" s="1"/>
      <c r="XL293" s="1"/>
      <c r="XM293" s="1"/>
      <c r="XN293" s="1"/>
      <c r="XO293" s="1"/>
      <c r="XP293" s="1"/>
      <c r="XQ293" s="1"/>
      <c r="XR293" s="1"/>
      <c r="XS293" s="1"/>
      <c r="XT293" s="1"/>
      <c r="XU293" s="1"/>
      <c r="XV293" s="1"/>
      <c r="XW293" s="1"/>
      <c r="XX293" s="1"/>
      <c r="XY293" s="1"/>
      <c r="XZ293" s="1"/>
      <c r="YA293" s="1"/>
      <c r="YB293" s="1"/>
      <c r="YC293" s="1"/>
      <c r="YD293" s="1"/>
      <c r="YE293" s="1"/>
      <c r="YF293" s="1"/>
      <c r="YG293" s="1"/>
      <c r="YH293" s="1"/>
      <c r="YI293" s="1"/>
      <c r="YJ293" s="1"/>
      <c r="YK293" s="1"/>
      <c r="YL293" s="1"/>
      <c r="YM293" s="1"/>
      <c r="YN293" s="1"/>
      <c r="YO293" s="1"/>
      <c r="YP293" s="1"/>
      <c r="YQ293" s="1"/>
      <c r="YR293" s="1"/>
      <c r="YS293" s="1"/>
      <c r="YT293" s="1"/>
      <c r="YU293" s="1"/>
      <c r="YV293" s="1"/>
      <c r="YW293" s="1"/>
      <c r="YX293" s="1"/>
      <c r="YY293" s="1"/>
      <c r="YZ293" s="1"/>
      <c r="ZA293" s="1"/>
      <c r="ZB293" s="1"/>
      <c r="ZC293" s="1"/>
      <c r="ZD293" s="1"/>
      <c r="ZE293" s="1"/>
      <c r="ZF293" s="1"/>
      <c r="ZG293" s="1"/>
      <c r="ZH293" s="1"/>
      <c r="ZI293" s="1"/>
      <c r="ZJ293" s="1"/>
      <c r="ZK293" s="1"/>
      <c r="ZL293" s="1"/>
      <c r="ZM293" s="1"/>
      <c r="ZN293" s="1"/>
      <c r="ZO293" s="1"/>
      <c r="ZP293" s="1"/>
      <c r="ZQ293" s="1"/>
      <c r="ZR293" s="1"/>
      <c r="ZS293" s="1"/>
      <c r="ZT293" s="1"/>
      <c r="ZU293" s="1"/>
      <c r="ZV293" s="1"/>
      <c r="ZW293" s="1"/>
      <c r="ZX293" s="1"/>
      <c r="ZY293" s="1"/>
      <c r="ZZ293" s="1"/>
      <c r="AAA293" s="1"/>
      <c r="AAB293" s="1"/>
      <c r="AAC293" s="1"/>
      <c r="AAD293" s="1"/>
      <c r="AAE293" s="1"/>
      <c r="AAF293" s="1"/>
      <c r="AAG293" s="1"/>
      <c r="AAH293" s="1"/>
      <c r="AAI293" s="1"/>
      <c r="AAJ293" s="1"/>
      <c r="AAK293" s="1"/>
      <c r="AAL293" s="1"/>
      <c r="AAM293" s="1"/>
      <c r="AAN293" s="1"/>
      <c r="AAO293" s="1"/>
      <c r="AAP293" s="1"/>
      <c r="AAQ293" s="1"/>
      <c r="AAR293" s="1"/>
      <c r="AAS293" s="1"/>
      <c r="AAT293" s="1"/>
      <c r="AAU293" s="1"/>
      <c r="AAV293" s="1"/>
      <c r="AAW293" s="1"/>
      <c r="AAX293" s="1"/>
      <c r="AAY293" s="1"/>
      <c r="AAZ293" s="1"/>
      <c r="ABA293" s="1"/>
      <c r="ABB293" s="1"/>
      <c r="ABC293" s="1"/>
      <c r="ABD293" s="1"/>
      <c r="ABE293" s="1"/>
      <c r="ABF293" s="1"/>
      <c r="ABG293" s="1"/>
      <c r="ABH293" s="1"/>
      <c r="ABI293" s="1"/>
      <c r="ABJ293" s="1"/>
      <c r="ABK293" s="1"/>
      <c r="ABL293" s="1"/>
      <c r="ABM293" s="1"/>
      <c r="ABN293" s="1"/>
      <c r="ABO293" s="1"/>
      <c r="ABP293" s="1"/>
      <c r="ABQ293" s="1"/>
      <c r="ABR293" s="1"/>
      <c r="ABS293" s="1"/>
      <c r="ABT293" s="1"/>
      <c r="ABU293" s="1"/>
      <c r="ABV293" s="1"/>
      <c r="ABW293" s="1"/>
      <c r="ABX293" s="1"/>
      <c r="ABY293" s="1"/>
      <c r="ABZ293" s="1"/>
      <c r="ACA293" s="1"/>
      <c r="ACB293" s="1"/>
      <c r="ACC293" s="1"/>
      <c r="ACD293" s="1"/>
      <c r="ACE293" s="1"/>
      <c r="ACF293" s="1"/>
      <c r="ACG293" s="1"/>
      <c r="ACH293" s="1"/>
      <c r="ACI293" s="1"/>
      <c r="ACJ293" s="1"/>
      <c r="ACK293" s="1"/>
      <c r="ACL293" s="1"/>
      <c r="ACM293" s="1"/>
      <c r="ACN293" s="1"/>
      <c r="ACO293" s="1"/>
      <c r="ACP293" s="1"/>
      <c r="ACQ293" s="1"/>
      <c r="ACR293" s="1"/>
      <c r="ACS293" s="1"/>
      <c r="ACT293" s="1"/>
      <c r="ACU293" s="1"/>
      <c r="ACV293" s="1"/>
      <c r="ACW293" s="1"/>
      <c r="ACX293" s="1"/>
      <c r="ACY293" s="1"/>
      <c r="ACZ293" s="1"/>
      <c r="ADA293" s="1"/>
      <c r="ADB293" s="96"/>
      <c r="ADC293" s="96"/>
      <c r="ADD293" s="96"/>
      <c r="ADE293" s="96"/>
      <c r="ADF293" s="96"/>
    </row>
    <row r="294" spans="1:786" customFormat="1" ht="24" x14ac:dyDescent="0.3">
      <c r="A294" s="38">
        <v>3</v>
      </c>
      <c r="B294" s="41" t="s">
        <v>812</v>
      </c>
      <c r="C294" s="24" t="s">
        <v>184</v>
      </c>
      <c r="D294" s="25" t="s">
        <v>201</v>
      </c>
      <c r="E294" s="25"/>
      <c r="F294" s="25">
        <v>8</v>
      </c>
      <c r="G294" s="79"/>
      <c r="H294" s="25">
        <v>1</v>
      </c>
      <c r="I294" s="25" t="s">
        <v>73</v>
      </c>
      <c r="J294" s="25" t="s">
        <v>108</v>
      </c>
      <c r="K294" s="95">
        <v>38</v>
      </c>
      <c r="L294" s="28">
        <v>1966</v>
      </c>
      <c r="M294" s="92">
        <v>1966</v>
      </c>
      <c r="N294" s="30">
        <v>30000</v>
      </c>
      <c r="O294" s="31">
        <v>0.1</v>
      </c>
      <c r="P294" s="31"/>
      <c r="Q294" s="32" t="s">
        <v>429</v>
      </c>
      <c r="R294" s="33" t="s">
        <v>813</v>
      </c>
      <c r="S294" s="34" t="s">
        <v>270</v>
      </c>
      <c r="T294" s="35" t="str">
        <f t="shared" si="35"/>
        <v>Coal</v>
      </c>
      <c r="U294" s="34"/>
      <c r="V294" s="34"/>
      <c r="W294" s="34"/>
      <c r="X294" s="34"/>
      <c r="Y294" s="34"/>
      <c r="Z294" s="34"/>
      <c r="AA294" s="34"/>
      <c r="AB294" s="1"/>
      <c r="AC294" s="36">
        <f t="shared" si="31"/>
        <v>1.5817337172376815E-2</v>
      </c>
      <c r="AD294" s="36">
        <f t="shared" si="32"/>
        <v>2.5641025641025641E-3</v>
      </c>
      <c r="AE294" s="36">
        <f t="shared" si="33"/>
        <v>0</v>
      </c>
      <c r="AF294" s="36">
        <f t="shared" si="34"/>
        <v>1.838143973647938E-2</v>
      </c>
      <c r="AG294" s="37"/>
      <c r="AH294" s="37">
        <f>IF(A294=1,AF294,0)</f>
        <v>0</v>
      </c>
      <c r="AI294" s="37">
        <f>IF(A294=2,AF294,0)</f>
        <v>0</v>
      </c>
      <c r="AJ294" s="37">
        <f>IF(A294=3,AF294,0)</f>
        <v>1.838143973647938E-2</v>
      </c>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23"/>
      <c r="EE294" s="123"/>
      <c r="EF294" s="123"/>
      <c r="EG294" s="123"/>
      <c r="EH294" s="123"/>
      <c r="EI294" s="123"/>
      <c r="EJ294" s="123"/>
      <c r="EK294" s="123"/>
      <c r="EL294" s="123"/>
      <c r="EM294" s="123"/>
      <c r="EN294" s="123"/>
      <c r="EO294" s="123"/>
      <c r="EP294" s="123"/>
      <c r="EQ294" s="123"/>
      <c r="ER294" s="123"/>
      <c r="ES294" s="123"/>
      <c r="ET294" s="123"/>
      <c r="EU294" s="123"/>
      <c r="EV294" s="123"/>
      <c r="EW294" s="123"/>
      <c r="EX294" s="123"/>
      <c r="EY294" s="123"/>
      <c r="EZ294" s="123"/>
      <c r="FA294" s="123"/>
      <c r="FB294" s="123"/>
      <c r="FC294" s="123"/>
      <c r="FD294" s="123"/>
      <c r="FE294" s="123"/>
      <c r="FF294" s="123"/>
      <c r="FG294" s="123"/>
      <c r="FH294" s="123"/>
      <c r="FI294" s="123"/>
      <c r="FJ294" s="123"/>
      <c r="FK294" s="123"/>
      <c r="FL294" s="123"/>
      <c r="FM294" s="123"/>
      <c r="FN294" s="123"/>
      <c r="FO294" s="123"/>
      <c r="FP294" s="123"/>
      <c r="FQ294" s="123"/>
      <c r="FR294" s="123"/>
      <c r="FS294" s="123"/>
      <c r="FT294" s="123"/>
      <c r="FU294" s="123"/>
      <c r="FV294" s="123"/>
      <c r="FW294" s="123"/>
      <c r="FX294" s="123"/>
      <c r="FY294" s="123"/>
      <c r="FZ294" s="123"/>
      <c r="GA294" s="123"/>
      <c r="GB294" s="123"/>
      <c r="GC294" s="123"/>
      <c r="GD294" s="123"/>
      <c r="GE294" s="123"/>
      <c r="GF294" s="123"/>
      <c r="GG294" s="123"/>
      <c r="GH294" s="123"/>
      <c r="GI294" s="123"/>
      <c r="GJ294" s="123"/>
      <c r="GK294" s="123"/>
      <c r="GL294" s="123"/>
      <c r="GM294" s="123"/>
      <c r="GN294" s="123"/>
      <c r="GO294" s="123"/>
      <c r="GP294" s="123"/>
      <c r="GQ294" s="123"/>
      <c r="GR294" s="123"/>
      <c r="GS294" s="123"/>
      <c r="GT294" s="123"/>
      <c r="GU294" s="123"/>
      <c r="GV294" s="123"/>
      <c r="GW294" s="123"/>
      <c r="GX294" s="123"/>
      <c r="GY294" s="123"/>
      <c r="GZ294" s="123"/>
      <c r="HA294" s="123"/>
      <c r="HB294" s="123"/>
      <c r="HC294" s="123"/>
      <c r="HD294" s="123"/>
      <c r="HE294" s="123"/>
      <c r="HF294" s="123"/>
      <c r="HG294" s="123"/>
      <c r="HH294" s="123"/>
      <c r="HI294" s="123"/>
      <c r="HJ294" s="123"/>
      <c r="HK294" s="123"/>
      <c r="HL294" s="123"/>
      <c r="HM294" s="123"/>
      <c r="HN294" s="123"/>
      <c r="HO294" s="123"/>
      <c r="HP294" s="123"/>
      <c r="HQ294" s="123"/>
      <c r="HR294" s="123"/>
      <c r="HS294" s="123"/>
      <c r="HT294" s="123"/>
      <c r="HU294" s="123"/>
      <c r="HV294" s="123"/>
      <c r="HW294" s="123"/>
      <c r="HX294" s="123"/>
      <c r="HY294" s="123"/>
      <c r="HZ294" s="123"/>
      <c r="IA294" s="123"/>
      <c r="IB294" s="123"/>
      <c r="IC294" s="123"/>
      <c r="ID294" s="123"/>
      <c r="IE294" s="123"/>
      <c r="IF294" s="123"/>
      <c r="IG294" s="123"/>
      <c r="IH294" s="123"/>
      <c r="II294" s="123"/>
      <c r="IJ294" s="123"/>
      <c r="IK294" s="123"/>
      <c r="IL294" s="123"/>
      <c r="IM294" s="123"/>
      <c r="IN294" s="123"/>
      <c r="IO294" s="123"/>
      <c r="IP294" s="123"/>
      <c r="IQ294" s="123"/>
      <c r="IR294" s="123"/>
      <c r="IS294" s="123"/>
      <c r="IT294" s="123"/>
      <c r="IU294" s="123"/>
      <c r="IV294" s="123"/>
      <c r="IW294" s="123"/>
      <c r="IX294" s="123"/>
      <c r="IY294" s="123"/>
      <c r="IZ294" s="123"/>
      <c r="JA294" s="123"/>
      <c r="JB294" s="123"/>
      <c r="JC294" s="123"/>
      <c r="JD294" s="123"/>
      <c r="JE294" s="123"/>
      <c r="JF294" s="123"/>
      <c r="JG294" s="123"/>
      <c r="JH294" s="123"/>
      <c r="JI294" s="123"/>
      <c r="JJ294" s="123"/>
      <c r="JK294" s="123"/>
      <c r="JL294" s="123"/>
      <c r="JM294" s="123"/>
      <c r="JN294" s="123"/>
      <c r="JO294" s="123"/>
      <c r="JP294" s="123"/>
      <c r="JQ294" s="123"/>
      <c r="JR294" s="123"/>
      <c r="JS294" s="123"/>
      <c r="JT294" s="123"/>
      <c r="JU294" s="123"/>
      <c r="JV294" s="123"/>
      <c r="JW294" s="123"/>
      <c r="JX294" s="123"/>
      <c r="JY294" s="123"/>
      <c r="JZ294" s="123"/>
      <c r="KA294" s="123"/>
      <c r="KB294" s="123"/>
      <c r="KC294" s="123"/>
      <c r="KD294" s="123"/>
      <c r="KE294" s="123"/>
      <c r="KF294" s="123"/>
      <c r="KG294" s="123"/>
      <c r="KH294" s="123"/>
      <c r="KI294" s="123"/>
      <c r="KJ294" s="123"/>
      <c r="KK294" s="123"/>
      <c r="KL294" s="123"/>
      <c r="KM294" s="123"/>
      <c r="KN294" s="123"/>
      <c r="KO294" s="123"/>
      <c r="KP294" s="123"/>
      <c r="KQ294" s="123"/>
      <c r="KR294" s="123"/>
      <c r="KS294" s="123"/>
      <c r="KT294" s="123"/>
      <c r="KU294" s="123"/>
      <c r="KV294" s="123"/>
      <c r="KW294" s="123"/>
      <c r="KX294" s="123"/>
      <c r="KY294" s="123"/>
      <c r="KZ294" s="123"/>
      <c r="LA294" s="123"/>
      <c r="LB294" s="123"/>
      <c r="LC294" s="123"/>
      <c r="LD294" s="123"/>
      <c r="LE294" s="123"/>
      <c r="LF294" s="123"/>
      <c r="LG294" s="123"/>
      <c r="LH294" s="123"/>
      <c r="LI294" s="123"/>
      <c r="LJ294" s="123"/>
      <c r="LK294" s="123"/>
      <c r="LL294" s="123"/>
      <c r="LM294" s="123"/>
      <c r="LN294" s="123"/>
      <c r="LO294" s="123"/>
      <c r="LP294" s="123"/>
      <c r="LQ294" s="123"/>
      <c r="LR294" s="123"/>
      <c r="LS294" s="123"/>
      <c r="LT294" s="123"/>
      <c r="LU294" s="123"/>
      <c r="LV294" s="123"/>
      <c r="LW294" s="123"/>
      <c r="LX294" s="123"/>
      <c r="LY294" s="123"/>
      <c r="LZ294" s="123"/>
      <c r="MA294" s="123"/>
      <c r="MB294" s="123"/>
      <c r="MC294" s="123"/>
      <c r="MD294" s="123"/>
      <c r="ME294" s="123"/>
      <c r="MF294" s="123"/>
      <c r="MG294" s="123"/>
      <c r="MH294" s="123"/>
      <c r="MI294" s="123"/>
      <c r="MJ294" s="123"/>
      <c r="MK294" s="123"/>
      <c r="ML294" s="123"/>
      <c r="MM294" s="123"/>
      <c r="MN294" s="123"/>
      <c r="MO294" s="123"/>
      <c r="MP294" s="123"/>
      <c r="MQ294" s="123"/>
      <c r="MR294" s="123"/>
      <c r="MS294" s="123"/>
      <c r="MT294" s="123"/>
      <c r="MU294" s="123"/>
      <c r="MV294" s="123"/>
      <c r="MW294" s="123"/>
      <c r="MX294" s="123"/>
      <c r="MY294" s="123"/>
      <c r="MZ294" s="123"/>
      <c r="NA294" s="123"/>
      <c r="NB294" s="123"/>
      <c r="NC294" s="123"/>
      <c r="ND294" s="123"/>
      <c r="NE294" s="123"/>
      <c r="NF294" s="123"/>
      <c r="NG294" s="123"/>
      <c r="NH294" s="123"/>
      <c r="NI294" s="123"/>
      <c r="NJ294" s="123"/>
      <c r="NK294" s="123"/>
      <c r="NL294" s="123"/>
      <c r="NM294" s="123"/>
      <c r="NN294" s="123"/>
      <c r="NO294" s="123"/>
      <c r="NP294" s="123"/>
      <c r="NQ294" s="123"/>
      <c r="NR294" s="123"/>
      <c r="NS294" s="123"/>
      <c r="NT294" s="123"/>
      <c r="NU294" s="123"/>
      <c r="NV294" s="123"/>
      <c r="NW294" s="123"/>
      <c r="NX294" s="123"/>
      <c r="NY294" s="123"/>
      <c r="NZ294" s="123"/>
      <c r="OA294" s="123"/>
      <c r="OB294" s="123"/>
      <c r="OC294" s="123"/>
      <c r="OD294" s="123"/>
      <c r="OE294" s="123"/>
      <c r="OF294" s="123"/>
      <c r="OG294" s="123"/>
      <c r="OH294" s="123"/>
      <c r="OI294" s="123"/>
      <c r="OJ294" s="123"/>
      <c r="OK294" s="123"/>
      <c r="OL294" s="123"/>
      <c r="OM294" s="123"/>
      <c r="ON294" s="123"/>
      <c r="OO294" s="123"/>
      <c r="OP294" s="123"/>
      <c r="OQ294" s="123"/>
      <c r="OR294" s="123"/>
      <c r="OS294" s="123"/>
      <c r="OT294" s="123"/>
      <c r="OU294" s="123"/>
      <c r="OV294" s="123"/>
      <c r="OW294" s="123"/>
      <c r="OX294" s="123"/>
      <c r="OY294" s="123"/>
      <c r="OZ294" s="123"/>
      <c r="PA294" s="123"/>
      <c r="PB294" s="123"/>
      <c r="PC294" s="123"/>
      <c r="PD294" s="123"/>
      <c r="PE294" s="123"/>
      <c r="PF294" s="123"/>
      <c r="PG294" s="123"/>
      <c r="PH294" s="123"/>
      <c r="PI294" s="123"/>
      <c r="PJ294" s="123"/>
      <c r="PK294" s="123"/>
      <c r="PL294" s="123"/>
      <c r="PM294" s="123"/>
      <c r="PN294" s="123"/>
      <c r="PO294" s="123"/>
      <c r="PP294" s="123"/>
      <c r="PQ294" s="123"/>
      <c r="PR294" s="123"/>
      <c r="PS294" s="123"/>
      <c r="PT294" s="123"/>
      <c r="PU294" s="123"/>
      <c r="PV294" s="123"/>
      <c r="PW294" s="123"/>
      <c r="PX294" s="123"/>
      <c r="PY294" s="123"/>
      <c r="PZ294" s="123"/>
      <c r="QA294" s="123"/>
      <c r="QB294" s="123"/>
      <c r="QC294" s="123"/>
      <c r="QD294" s="123"/>
      <c r="QE294" s="123"/>
      <c r="QF294" s="123"/>
      <c r="QG294" s="123"/>
      <c r="QH294" s="123"/>
      <c r="QI294" s="123"/>
      <c r="QJ294" s="123"/>
      <c r="QK294" s="123"/>
      <c r="QL294" s="123"/>
      <c r="QM294" s="123"/>
      <c r="QN294" s="123"/>
      <c r="QO294" s="123"/>
      <c r="QP294" s="123"/>
      <c r="QQ294" s="123"/>
      <c r="QR294" s="123"/>
      <c r="QS294" s="123"/>
      <c r="QT294" s="123"/>
      <c r="QU294" s="123"/>
      <c r="QV294" s="123"/>
      <c r="QW294" s="123"/>
      <c r="QX294" s="123"/>
      <c r="QY294" s="123"/>
      <c r="QZ294" s="123"/>
      <c r="RA294" s="123"/>
      <c r="RB294" s="123"/>
      <c r="RC294" s="123"/>
      <c r="RD294" s="123"/>
      <c r="RE294" s="123"/>
      <c r="RF294" s="123"/>
      <c r="RG294" s="123"/>
      <c r="RH294" s="123"/>
      <c r="RI294" s="123"/>
      <c r="RJ294" s="123"/>
      <c r="RK294" s="123"/>
      <c r="RL294" s="123"/>
      <c r="RM294" s="123"/>
      <c r="RN294" s="123"/>
      <c r="RO294" s="123"/>
      <c r="RP294" s="123"/>
      <c r="RQ294" s="123"/>
      <c r="RR294" s="123"/>
      <c r="RS294" s="123"/>
      <c r="RT294" s="123"/>
      <c r="RU294" s="123"/>
      <c r="RV294" s="123"/>
      <c r="RW294" s="123"/>
      <c r="RX294" s="123"/>
      <c r="RY294" s="123"/>
      <c r="RZ294" s="123"/>
      <c r="SA294" s="123"/>
      <c r="SB294" s="123"/>
      <c r="SC294" s="123"/>
      <c r="SD294" s="123"/>
      <c r="SE294" s="123"/>
      <c r="SF294" s="123"/>
      <c r="SG294" s="123"/>
      <c r="SH294" s="123"/>
      <c r="SI294" s="123"/>
      <c r="SJ294" s="123"/>
      <c r="SK294" s="123"/>
      <c r="SL294" s="123"/>
      <c r="SM294" s="123"/>
      <c r="SN294" s="123"/>
      <c r="SO294" s="123"/>
      <c r="SP294" s="123"/>
      <c r="SQ294" s="123"/>
      <c r="SR294" s="123"/>
      <c r="SS294" s="123"/>
      <c r="ST294" s="123"/>
      <c r="SU294" s="123"/>
      <c r="SV294" s="123"/>
      <c r="SW294" s="123"/>
      <c r="SX294" s="123"/>
      <c r="SY294" s="123"/>
      <c r="SZ294" s="123"/>
      <c r="TA294" s="123"/>
      <c r="TB294" s="123"/>
      <c r="TC294" s="123"/>
      <c r="TD294" s="123"/>
      <c r="TE294" s="123"/>
      <c r="TF294" s="123"/>
      <c r="TG294" s="123"/>
      <c r="TH294" s="123"/>
      <c r="TI294" s="123"/>
      <c r="TJ294" s="123"/>
      <c r="TK294" s="123"/>
      <c r="TL294" s="123"/>
      <c r="TM294" s="123"/>
      <c r="TN294" s="123"/>
      <c r="TO294" s="123"/>
      <c r="TP294" s="123"/>
      <c r="TQ294" s="123"/>
      <c r="TR294" s="123"/>
      <c r="TS294" s="123"/>
      <c r="TT294" s="123"/>
      <c r="TU294" s="123"/>
      <c r="TV294" s="123"/>
      <c r="TW294" s="123"/>
      <c r="TX294" s="123"/>
      <c r="TY294" s="123"/>
      <c r="TZ294" s="123"/>
      <c r="UA294" s="123"/>
      <c r="UB294" s="123"/>
      <c r="UC294" s="123"/>
      <c r="UD294" s="123"/>
      <c r="UE294" s="123"/>
      <c r="UF294" s="123"/>
      <c r="UG294" s="123"/>
      <c r="UH294" s="123"/>
      <c r="UI294" s="123"/>
      <c r="UJ294" s="123"/>
      <c r="UK294" s="123"/>
      <c r="UL294" s="123"/>
      <c r="UM294" s="123"/>
      <c r="UN294" s="123"/>
      <c r="UO294" s="123"/>
      <c r="UP294" s="123"/>
      <c r="UQ294" s="123"/>
      <c r="UR294" s="123"/>
      <c r="US294" s="123"/>
      <c r="UT294" s="123"/>
      <c r="UU294" s="123"/>
      <c r="UV294" s="123"/>
      <c r="UW294" s="123"/>
      <c r="UX294" s="123"/>
      <c r="UY294" s="123"/>
      <c r="UZ294" s="123"/>
      <c r="VA294" s="123"/>
      <c r="VB294" s="123"/>
      <c r="VC294" s="123"/>
      <c r="VD294" s="123"/>
      <c r="VE294" s="123"/>
      <c r="VF294" s="123"/>
      <c r="VG294" s="123"/>
      <c r="VH294" s="123"/>
      <c r="VI294" s="123"/>
      <c r="VJ294" s="123"/>
      <c r="VK294" s="123"/>
      <c r="VL294" s="123"/>
      <c r="VM294" s="123"/>
      <c r="VN294" s="123"/>
      <c r="VO294" s="123"/>
      <c r="VP294" s="123"/>
      <c r="VQ294" s="123"/>
      <c r="VR294" s="123"/>
      <c r="VS294" s="123"/>
      <c r="VT294" s="123"/>
      <c r="VU294" s="123"/>
      <c r="VV294" s="123"/>
      <c r="VW294" s="123"/>
      <c r="VX294" s="123"/>
      <c r="VY294" s="123"/>
      <c r="VZ294" s="123"/>
      <c r="WA294" s="123"/>
      <c r="WB294" s="123"/>
      <c r="WC294" s="123"/>
      <c r="WD294" s="123"/>
      <c r="WE294" s="123"/>
      <c r="WF294" s="123"/>
      <c r="WG294" s="123"/>
      <c r="WH294" s="123"/>
      <c r="WI294" s="123"/>
      <c r="WJ294" s="123"/>
      <c r="WK294" s="123"/>
      <c r="WL294" s="123"/>
      <c r="WM294" s="123"/>
      <c r="WN294" s="123"/>
      <c r="WO294" s="123"/>
      <c r="WP294" s="123"/>
      <c r="WQ294" s="123"/>
      <c r="WR294" s="123"/>
      <c r="WS294" s="123"/>
      <c r="WT294" s="123"/>
      <c r="WU294" s="123"/>
      <c r="WV294" s="123"/>
      <c r="WW294" s="123"/>
      <c r="WX294" s="123"/>
      <c r="WY294" s="123"/>
      <c r="WZ294" s="123"/>
      <c r="XA294" s="123"/>
      <c r="XB294" s="123"/>
      <c r="XC294" s="123"/>
      <c r="XD294" s="123"/>
      <c r="XE294" s="123"/>
      <c r="XF294" s="123"/>
      <c r="XG294" s="123"/>
      <c r="XH294" s="123"/>
      <c r="XI294" s="123"/>
      <c r="XJ294" s="123"/>
      <c r="XK294" s="123"/>
      <c r="XL294" s="123"/>
      <c r="XM294" s="123"/>
      <c r="XN294" s="123"/>
      <c r="XO294" s="123"/>
      <c r="XP294" s="123"/>
      <c r="XQ294" s="123"/>
      <c r="XR294" s="123"/>
      <c r="XS294" s="123"/>
      <c r="XT294" s="123"/>
      <c r="XU294" s="123"/>
      <c r="XV294" s="123"/>
      <c r="XW294" s="123"/>
      <c r="XX294" s="123"/>
      <c r="XY294" s="123"/>
      <c r="XZ294" s="123"/>
      <c r="YA294" s="123"/>
      <c r="YB294" s="123"/>
      <c r="YC294" s="123"/>
      <c r="YD294" s="123"/>
      <c r="YE294" s="123"/>
      <c r="YF294" s="123"/>
      <c r="YG294" s="123"/>
      <c r="YH294" s="123"/>
      <c r="YI294" s="123"/>
      <c r="YJ294" s="123"/>
      <c r="YK294" s="123"/>
      <c r="YL294" s="123"/>
      <c r="YM294" s="123"/>
      <c r="YN294" s="123"/>
      <c r="YO294" s="123"/>
      <c r="YP294" s="123"/>
      <c r="YQ294" s="123"/>
      <c r="YR294" s="123"/>
      <c r="YS294" s="123"/>
      <c r="YT294" s="123"/>
      <c r="YU294" s="123"/>
      <c r="YV294" s="123"/>
      <c r="YW294" s="123"/>
      <c r="YX294" s="123"/>
      <c r="YY294" s="123"/>
      <c r="YZ294" s="123"/>
      <c r="ZA294" s="123"/>
      <c r="ZB294" s="123"/>
      <c r="ZC294" s="123"/>
      <c r="ZD294" s="123"/>
      <c r="ZE294" s="123"/>
      <c r="ZF294" s="123"/>
      <c r="ZG294" s="123"/>
      <c r="ZH294" s="123"/>
      <c r="ZI294" s="123"/>
      <c r="ZJ294" s="123"/>
      <c r="ZK294" s="123"/>
      <c r="ZL294" s="123"/>
      <c r="ZM294" s="123"/>
      <c r="ZN294" s="123"/>
      <c r="ZO294" s="123"/>
      <c r="ZP294" s="123"/>
      <c r="ZQ294" s="123"/>
      <c r="ZR294" s="123"/>
      <c r="ZS294" s="123"/>
      <c r="ZT294" s="123"/>
      <c r="ZU294" s="123"/>
      <c r="ZV294" s="123"/>
      <c r="ZW294" s="123"/>
      <c r="ZX294" s="123"/>
      <c r="ZY294" s="123"/>
      <c r="ZZ294" s="123"/>
      <c r="AAA294" s="123"/>
      <c r="AAB294" s="123"/>
      <c r="AAC294" s="123"/>
      <c r="AAD294" s="123"/>
      <c r="AAE294" s="123"/>
      <c r="AAF294" s="123"/>
      <c r="AAG294" s="123"/>
      <c r="AAH294" s="123"/>
      <c r="AAI294" s="123"/>
      <c r="AAJ294" s="123"/>
      <c r="AAK294" s="123"/>
      <c r="AAL294" s="123"/>
      <c r="AAM294" s="123"/>
      <c r="AAN294" s="123"/>
      <c r="AAO294" s="123"/>
      <c r="AAP294" s="123"/>
      <c r="AAQ294" s="123"/>
      <c r="AAR294" s="123"/>
      <c r="AAS294" s="123"/>
      <c r="AAT294" s="123"/>
      <c r="AAU294" s="123"/>
      <c r="AAV294" s="123"/>
      <c r="AAW294" s="123"/>
      <c r="AAX294" s="123"/>
      <c r="AAY294" s="123"/>
      <c r="AAZ294" s="123"/>
      <c r="ABA294" s="123"/>
      <c r="ABB294" s="123"/>
      <c r="ABC294" s="123"/>
      <c r="ABD294" s="123"/>
      <c r="ABE294" s="123"/>
      <c r="ABF294" s="123"/>
      <c r="ABG294" s="123"/>
      <c r="ABH294" s="123"/>
      <c r="ABI294" s="123"/>
      <c r="ABJ294" s="123"/>
      <c r="ABK294" s="123"/>
      <c r="ABL294" s="123"/>
      <c r="ABM294" s="123"/>
      <c r="ABN294" s="123"/>
      <c r="ABO294" s="123"/>
      <c r="ABP294" s="123"/>
      <c r="ABQ294" s="123"/>
      <c r="ABR294" s="123"/>
      <c r="ABS294" s="123"/>
      <c r="ABT294" s="123"/>
      <c r="ABU294" s="123"/>
      <c r="ABV294" s="123"/>
      <c r="ABW294" s="123"/>
      <c r="ABX294" s="123"/>
      <c r="ABY294" s="123"/>
      <c r="ABZ294" s="123"/>
      <c r="ACA294" s="123"/>
      <c r="ACB294" s="123"/>
      <c r="ACC294" s="123"/>
      <c r="ACD294" s="123"/>
      <c r="ACE294" s="123"/>
      <c r="ACF294" s="123"/>
      <c r="ACG294" s="123"/>
      <c r="ACH294" s="123"/>
      <c r="ACI294" s="123"/>
      <c r="ACJ294" s="123"/>
      <c r="ACK294" s="123"/>
      <c r="ACL294" s="123"/>
      <c r="ACM294" s="123"/>
      <c r="ACN294" s="123"/>
      <c r="ACO294" s="123"/>
      <c r="ACP294" s="123"/>
      <c r="ACQ294" s="123"/>
      <c r="ACR294" s="123"/>
      <c r="ACS294" s="123"/>
      <c r="ACT294" s="123"/>
      <c r="ACU294" s="123"/>
      <c r="ACV294" s="123"/>
      <c r="ACW294" s="123"/>
      <c r="ACX294" s="123"/>
      <c r="ACY294" s="123"/>
      <c r="ACZ294" s="123"/>
      <c r="ADA294" s="123"/>
      <c r="ADB294" s="124"/>
      <c r="ADC294" s="124"/>
      <c r="ADD294" s="124"/>
      <c r="ADE294" s="124"/>
      <c r="ADF294" s="124"/>
    </row>
    <row r="295" spans="1:786" s="81" customFormat="1" ht="36" x14ac:dyDescent="0.3">
      <c r="A295" s="38">
        <v>3</v>
      </c>
      <c r="B295" s="41" t="s">
        <v>814</v>
      </c>
      <c r="C295" s="24" t="s">
        <v>184</v>
      </c>
      <c r="D295" s="25"/>
      <c r="E295" s="25"/>
      <c r="F295" s="25">
        <v>12</v>
      </c>
      <c r="G295" s="79"/>
      <c r="H295" s="25">
        <v>1</v>
      </c>
      <c r="I295" s="25" t="s">
        <v>47</v>
      </c>
      <c r="J295" s="25" t="s">
        <v>53</v>
      </c>
      <c r="K295" s="95">
        <v>125</v>
      </c>
      <c r="L295" s="28">
        <v>1965</v>
      </c>
      <c r="M295" s="29">
        <v>23830</v>
      </c>
      <c r="N295" s="30"/>
      <c r="O295" s="31">
        <v>0.7</v>
      </c>
      <c r="P295" s="31"/>
      <c r="Q295" s="32" t="s">
        <v>363</v>
      </c>
      <c r="R295" s="33" t="s">
        <v>815</v>
      </c>
      <c r="S295" s="34" t="s">
        <v>270</v>
      </c>
      <c r="T295" s="35" t="str">
        <f t="shared" si="35"/>
        <v>Coal</v>
      </c>
      <c r="U295" s="104"/>
      <c r="V295" s="104"/>
      <c r="W295" s="104"/>
      <c r="X295" s="104"/>
      <c r="Y295" s="104"/>
      <c r="Z295" s="104"/>
      <c r="AA295" s="104"/>
      <c r="AB295" s="105"/>
      <c r="AC295" s="36">
        <f t="shared" si="31"/>
        <v>0</v>
      </c>
      <c r="AD295" s="36">
        <f t="shared" si="32"/>
        <v>1.7948717948717947E-2</v>
      </c>
      <c r="AE295" s="36">
        <f t="shared" si="33"/>
        <v>0</v>
      </c>
      <c r="AF295" s="36">
        <f t="shared" si="34"/>
        <v>1.7948717948717947E-2</v>
      </c>
      <c r="AG295" s="37"/>
      <c r="AH295" s="37">
        <f>IF(A295=1,AF295,0)</f>
        <v>0</v>
      </c>
      <c r="AI295" s="37">
        <f>IF(A295=2,AF295,0)</f>
        <v>0</v>
      </c>
      <c r="AJ295" s="37">
        <f>IF(A295=3,AF295,0)</f>
        <v>1.7948717948717947E-2</v>
      </c>
      <c r="AK295" s="106"/>
      <c r="AL295" s="106"/>
      <c r="AM295" s="106"/>
      <c r="AN295" s="106"/>
      <c r="AO295" s="106"/>
      <c r="AP295" s="106"/>
      <c r="AQ295" s="106"/>
      <c r="AR295" s="106"/>
      <c r="AS295" s="106"/>
      <c r="AT295" s="106"/>
      <c r="AU295" s="106"/>
      <c r="AV295" s="106"/>
      <c r="AW295" s="106"/>
      <c r="AX295" s="106"/>
      <c r="AY295" s="106"/>
      <c r="AZ295" s="106"/>
      <c r="BA295" s="106"/>
      <c r="BB295" s="106"/>
      <c r="BC295" s="106"/>
      <c r="BD295" s="106"/>
      <c r="BE295" s="106"/>
      <c r="BF295" s="106"/>
      <c r="BG295" s="106"/>
      <c r="BH295" s="106"/>
      <c r="BI295" s="106"/>
      <c r="BJ295" s="106"/>
      <c r="BK295" s="106"/>
      <c r="BL295" s="106"/>
      <c r="BM295" s="106"/>
      <c r="BN295" s="106"/>
      <c r="BO295" s="106"/>
      <c r="BP295" s="106"/>
      <c r="BQ295" s="106"/>
      <c r="BR295" s="106"/>
      <c r="BS295" s="106"/>
      <c r="BT295" s="106"/>
      <c r="BU295" s="106"/>
      <c r="BV295" s="106"/>
      <c r="BW295" s="106"/>
      <c r="BX295" s="106"/>
      <c r="BY295" s="106"/>
      <c r="BZ295" s="106"/>
      <c r="CA295" s="106"/>
      <c r="CB295" s="106"/>
      <c r="CC295" s="106"/>
      <c r="CD295" s="106"/>
      <c r="CE295" s="106"/>
      <c r="CF295" s="106"/>
      <c r="CG295" s="106"/>
      <c r="CH295" s="106"/>
      <c r="CI295" s="106"/>
      <c r="CJ295" s="106"/>
      <c r="CK295" s="106"/>
      <c r="CL295" s="106"/>
      <c r="CM295" s="106"/>
      <c r="CN295" s="106"/>
      <c r="CO295" s="106"/>
      <c r="CP295" s="106"/>
      <c r="CQ295" s="106"/>
      <c r="CR295" s="106"/>
      <c r="CS295" s="106"/>
      <c r="CT295" s="106"/>
      <c r="CU295" s="106"/>
      <c r="CV295" s="106"/>
      <c r="CW295" s="106"/>
      <c r="CX295" s="106"/>
      <c r="CY295" s="106"/>
      <c r="CZ295" s="106"/>
      <c r="DA295" s="106"/>
      <c r="DB295" s="106"/>
      <c r="DC295" s="106"/>
      <c r="DD295" s="106"/>
      <c r="DE295" s="106"/>
      <c r="DF295" s="106"/>
      <c r="DG295" s="106"/>
      <c r="DH295" s="106"/>
      <c r="DI295" s="106"/>
      <c r="DJ295" s="106"/>
      <c r="DK295" s="106"/>
      <c r="DL295" s="106"/>
      <c r="DM295" s="106"/>
      <c r="DN295" s="106"/>
      <c r="DO295" s="106"/>
      <c r="DP295" s="106"/>
      <c r="DQ295" s="106"/>
      <c r="DR295" s="106"/>
      <c r="DS295" s="106"/>
      <c r="DT295" s="106"/>
      <c r="DU295" s="106"/>
      <c r="DV295" s="106"/>
      <c r="DW295" s="106"/>
      <c r="DX295" s="106"/>
      <c r="DY295" s="106"/>
      <c r="DZ295" s="106"/>
      <c r="EA295" s="106"/>
      <c r="EB295" s="106"/>
      <c r="EC295" s="106"/>
      <c r="ED295" s="106"/>
      <c r="EE295" s="106"/>
      <c r="EF295" s="106"/>
      <c r="EG295" s="106"/>
      <c r="EH295" s="106"/>
      <c r="EI295" s="106"/>
      <c r="EJ295" s="106"/>
      <c r="EK295" s="106"/>
      <c r="EL295" s="106"/>
      <c r="EM295" s="106"/>
      <c r="EN295" s="106"/>
      <c r="EO295" s="106"/>
      <c r="EP295" s="106"/>
      <c r="EQ295" s="106"/>
      <c r="ER295" s="106"/>
      <c r="ES295" s="106"/>
      <c r="ET295" s="106"/>
      <c r="EU295" s="106"/>
      <c r="EV295" s="106"/>
      <c r="EW295" s="106"/>
      <c r="EX295" s="106"/>
      <c r="EY295" s="106"/>
      <c r="EZ295" s="106"/>
      <c r="FA295" s="106"/>
      <c r="FB295" s="106"/>
      <c r="FC295" s="106"/>
      <c r="FD295" s="106"/>
      <c r="FE295" s="106"/>
      <c r="FF295" s="106"/>
      <c r="FG295" s="106"/>
      <c r="FH295" s="106"/>
      <c r="FI295" s="106"/>
      <c r="FJ295" s="106"/>
      <c r="FK295" s="106"/>
      <c r="FL295" s="106"/>
      <c r="FM295" s="106"/>
      <c r="FN295" s="106"/>
      <c r="FO295" s="106"/>
      <c r="FP295" s="106"/>
      <c r="FQ295" s="106"/>
      <c r="FR295" s="106"/>
      <c r="FS295" s="106"/>
      <c r="FT295" s="106"/>
      <c r="FU295" s="106"/>
      <c r="FV295" s="106"/>
      <c r="FW295" s="106"/>
      <c r="FX295" s="106"/>
      <c r="FY295" s="106"/>
      <c r="FZ295" s="106"/>
      <c r="GA295" s="106"/>
      <c r="GB295" s="106"/>
      <c r="GC295" s="106"/>
      <c r="GD295" s="106"/>
      <c r="GE295" s="106"/>
      <c r="GF295" s="106"/>
      <c r="GG295" s="106"/>
      <c r="GH295" s="106"/>
      <c r="GI295" s="106"/>
      <c r="GJ295" s="106"/>
      <c r="GK295" s="106"/>
      <c r="GL295" s="106"/>
      <c r="GM295" s="106"/>
      <c r="GN295" s="106"/>
      <c r="GO295" s="106"/>
      <c r="GP295" s="106"/>
      <c r="GQ295" s="106"/>
      <c r="GR295" s="106"/>
      <c r="GS295" s="106"/>
      <c r="GT295" s="106"/>
      <c r="GU295" s="106"/>
      <c r="GV295" s="106"/>
      <c r="GW295" s="106"/>
      <c r="GX295" s="106"/>
      <c r="GY295" s="106"/>
      <c r="GZ295" s="106"/>
      <c r="HA295" s="106"/>
      <c r="HB295" s="106"/>
      <c r="HC295" s="106"/>
      <c r="HD295" s="106"/>
      <c r="HE295" s="106"/>
      <c r="HF295" s="106"/>
      <c r="HG295" s="106"/>
      <c r="HH295" s="106"/>
      <c r="HI295" s="106"/>
      <c r="HJ295" s="106"/>
      <c r="HK295" s="106"/>
      <c r="HL295" s="106"/>
      <c r="HM295" s="106"/>
      <c r="HN295" s="106"/>
      <c r="HO295" s="106"/>
      <c r="HP295" s="106"/>
      <c r="HQ295" s="106"/>
      <c r="HR295" s="106"/>
      <c r="HS295" s="106"/>
      <c r="HT295" s="106"/>
      <c r="HU295" s="106"/>
      <c r="HV295" s="106"/>
      <c r="HW295" s="106"/>
      <c r="HX295" s="106"/>
      <c r="HY295" s="106"/>
      <c r="HZ295" s="106"/>
      <c r="IA295" s="106"/>
      <c r="IB295" s="106"/>
      <c r="IC295" s="106"/>
      <c r="ID295" s="106"/>
      <c r="IE295" s="106"/>
      <c r="IF295" s="106"/>
      <c r="IG295" s="106"/>
      <c r="IH295" s="106"/>
      <c r="II295" s="106"/>
      <c r="IJ295" s="106"/>
      <c r="IK295" s="106"/>
      <c r="IL295" s="106"/>
      <c r="IM295" s="106"/>
      <c r="IN295" s="106"/>
      <c r="IO295" s="106"/>
      <c r="IP295" s="106"/>
      <c r="IQ295" s="106"/>
      <c r="IR295" s="106"/>
      <c r="IS295" s="106"/>
      <c r="IT295" s="106"/>
      <c r="IU295" s="106"/>
      <c r="IV295" s="106"/>
      <c r="IW295" s="106"/>
      <c r="IX295" s="106"/>
      <c r="IY295" s="106"/>
      <c r="IZ295" s="106"/>
      <c r="JA295" s="106"/>
      <c r="JB295" s="106"/>
      <c r="JC295" s="106"/>
      <c r="JD295" s="106"/>
      <c r="JE295" s="106"/>
      <c r="JF295" s="106"/>
      <c r="JG295" s="106"/>
      <c r="JH295" s="106"/>
      <c r="JI295" s="106"/>
      <c r="JJ295" s="106"/>
      <c r="JK295" s="106"/>
      <c r="JL295" s="106"/>
      <c r="JM295" s="106"/>
      <c r="JN295" s="106"/>
      <c r="JO295" s="106"/>
      <c r="JP295" s="106"/>
      <c r="JQ295" s="106"/>
      <c r="JR295" s="106"/>
      <c r="JS295" s="106"/>
      <c r="JT295" s="106"/>
      <c r="JU295" s="106"/>
      <c r="JV295" s="106"/>
      <c r="JW295" s="106"/>
      <c r="JX295" s="106"/>
      <c r="JY295" s="106"/>
      <c r="JZ295" s="106"/>
      <c r="KA295" s="106"/>
      <c r="KB295" s="106"/>
      <c r="KC295" s="106"/>
      <c r="KD295" s="106"/>
      <c r="KE295" s="106"/>
      <c r="KF295" s="106"/>
      <c r="KG295" s="106"/>
      <c r="KH295" s="106"/>
      <c r="KI295" s="106"/>
      <c r="KJ295" s="106"/>
      <c r="KK295" s="106"/>
      <c r="KL295" s="106"/>
      <c r="KM295" s="106"/>
      <c r="KN295" s="106"/>
      <c r="KO295" s="106"/>
      <c r="KP295" s="106"/>
      <c r="KQ295" s="106"/>
      <c r="KR295" s="106"/>
      <c r="KS295" s="106"/>
      <c r="KT295" s="106"/>
      <c r="KU295" s="106"/>
      <c r="KV295" s="106"/>
      <c r="KW295" s="106"/>
      <c r="KX295" s="106"/>
      <c r="KY295" s="106"/>
      <c r="KZ295" s="106"/>
      <c r="LA295" s="106"/>
      <c r="LB295" s="106"/>
      <c r="LC295" s="106"/>
      <c r="LD295" s="106"/>
      <c r="LE295" s="106"/>
      <c r="LF295" s="106"/>
      <c r="LG295" s="106"/>
      <c r="LH295" s="106"/>
      <c r="LI295" s="106"/>
      <c r="LJ295" s="106"/>
      <c r="LK295" s="106"/>
      <c r="LL295" s="106"/>
      <c r="LM295" s="106"/>
      <c r="LN295" s="106"/>
      <c r="LO295" s="106"/>
      <c r="LP295" s="106"/>
      <c r="LQ295" s="106"/>
      <c r="LR295" s="106"/>
      <c r="LS295" s="106"/>
      <c r="LT295" s="106"/>
      <c r="LU295" s="106"/>
      <c r="LV295" s="106"/>
      <c r="LW295" s="106"/>
      <c r="LX295" s="106"/>
      <c r="LY295" s="106"/>
      <c r="LZ295" s="106"/>
      <c r="MA295" s="106"/>
      <c r="MB295" s="106"/>
      <c r="MC295" s="106"/>
      <c r="MD295" s="106"/>
      <c r="ME295" s="106"/>
      <c r="MF295" s="106"/>
      <c r="MG295" s="106"/>
      <c r="MH295" s="106"/>
      <c r="MI295" s="106"/>
      <c r="MJ295" s="106"/>
      <c r="MK295" s="106"/>
      <c r="ML295" s="106"/>
      <c r="MM295" s="106"/>
      <c r="MN295" s="106"/>
      <c r="MO295" s="106"/>
      <c r="MP295" s="106"/>
      <c r="MQ295" s="106"/>
      <c r="MR295" s="106"/>
      <c r="MS295" s="106"/>
      <c r="MT295" s="106"/>
      <c r="MU295" s="106"/>
      <c r="MV295" s="106"/>
      <c r="MW295" s="106"/>
      <c r="MX295" s="106"/>
      <c r="MY295" s="106"/>
      <c r="MZ295" s="106"/>
      <c r="NA295" s="106"/>
      <c r="NB295" s="106"/>
      <c r="NC295" s="106"/>
      <c r="ND295" s="106"/>
      <c r="NE295" s="106"/>
      <c r="NF295" s="106"/>
      <c r="NG295" s="106"/>
      <c r="NH295" s="106"/>
      <c r="NI295" s="106"/>
      <c r="NJ295" s="106"/>
      <c r="NK295" s="106"/>
      <c r="NL295" s="106"/>
      <c r="NM295" s="106"/>
      <c r="NN295" s="106"/>
      <c r="NO295" s="106"/>
      <c r="NP295" s="106"/>
      <c r="NQ295" s="106"/>
      <c r="NR295" s="106"/>
      <c r="NS295" s="106"/>
      <c r="NT295" s="106"/>
      <c r="NU295" s="106"/>
      <c r="NV295" s="106"/>
      <c r="NW295" s="106"/>
      <c r="NX295" s="106"/>
      <c r="NY295" s="106"/>
      <c r="NZ295" s="106"/>
      <c r="OA295" s="106"/>
      <c r="OB295" s="106"/>
      <c r="OC295" s="106"/>
      <c r="OD295" s="106"/>
      <c r="OE295" s="106"/>
      <c r="OF295" s="106"/>
      <c r="OG295" s="106"/>
      <c r="OH295" s="106"/>
      <c r="OI295" s="106"/>
      <c r="OJ295" s="106"/>
      <c r="OK295" s="106"/>
      <c r="OL295" s="106"/>
      <c r="OM295" s="106"/>
      <c r="ON295" s="106"/>
      <c r="OO295" s="106"/>
      <c r="OP295" s="106"/>
      <c r="OQ295" s="106"/>
      <c r="OR295" s="106"/>
      <c r="OS295" s="106"/>
      <c r="OT295" s="106"/>
      <c r="OU295" s="106"/>
      <c r="OV295" s="106"/>
      <c r="OW295" s="106"/>
      <c r="OX295" s="106"/>
      <c r="OY295" s="106"/>
      <c r="OZ295" s="106"/>
      <c r="PA295" s="106"/>
      <c r="PB295" s="106"/>
      <c r="PC295" s="106"/>
      <c r="PD295" s="106"/>
      <c r="PE295" s="106"/>
      <c r="PF295" s="106"/>
      <c r="PG295" s="106"/>
      <c r="PH295" s="106"/>
      <c r="PI295" s="106"/>
      <c r="PJ295" s="106"/>
      <c r="PK295" s="106"/>
      <c r="PL295" s="106"/>
      <c r="PM295" s="106"/>
      <c r="PN295" s="106"/>
      <c r="PO295" s="106"/>
      <c r="PP295" s="106"/>
      <c r="PQ295" s="106"/>
      <c r="PR295" s="106"/>
      <c r="PS295" s="106"/>
      <c r="PT295" s="106"/>
      <c r="PU295" s="106"/>
      <c r="PV295" s="106"/>
      <c r="PW295" s="106"/>
      <c r="PX295" s="106"/>
      <c r="PY295" s="106"/>
      <c r="PZ295" s="106"/>
      <c r="QA295" s="106"/>
      <c r="QB295" s="106"/>
      <c r="QC295" s="106"/>
      <c r="QD295" s="106"/>
      <c r="QE295" s="106"/>
      <c r="QF295" s="106"/>
      <c r="QG295" s="106"/>
      <c r="QH295" s="106"/>
      <c r="QI295" s="106"/>
      <c r="QJ295" s="106"/>
      <c r="QK295" s="106"/>
      <c r="QL295" s="106"/>
      <c r="QM295" s="106"/>
      <c r="QN295" s="106"/>
      <c r="QO295" s="106"/>
      <c r="QP295" s="106"/>
      <c r="QQ295" s="106"/>
      <c r="QR295" s="106"/>
      <c r="QS295" s="106"/>
      <c r="QT295" s="106"/>
      <c r="QU295" s="106"/>
      <c r="QV295" s="106"/>
      <c r="QW295" s="106"/>
      <c r="QX295" s="106"/>
      <c r="QY295" s="106"/>
      <c r="QZ295" s="106"/>
      <c r="RA295" s="106"/>
      <c r="RB295" s="106"/>
      <c r="RC295" s="106"/>
      <c r="RD295" s="106"/>
      <c r="RE295" s="106"/>
      <c r="RF295" s="106"/>
      <c r="RG295" s="106"/>
      <c r="RH295" s="106"/>
      <c r="RI295" s="106"/>
      <c r="RJ295" s="106"/>
      <c r="RK295" s="106"/>
      <c r="RL295" s="106"/>
      <c r="RM295" s="106"/>
      <c r="RN295" s="106"/>
      <c r="RO295" s="106"/>
      <c r="RP295" s="106"/>
      <c r="RQ295" s="106"/>
      <c r="RR295" s="106"/>
      <c r="RS295" s="106"/>
      <c r="RT295" s="106"/>
      <c r="RU295" s="106"/>
      <c r="RV295" s="106"/>
      <c r="RW295" s="106"/>
      <c r="RX295" s="106"/>
      <c r="RY295" s="106"/>
      <c r="RZ295" s="106"/>
      <c r="SA295" s="106"/>
      <c r="SB295" s="106"/>
      <c r="SC295" s="106"/>
      <c r="SD295" s="106"/>
      <c r="SE295" s="106"/>
      <c r="SF295" s="106"/>
      <c r="SG295" s="106"/>
      <c r="SH295" s="106"/>
      <c r="SI295" s="106"/>
      <c r="SJ295" s="106"/>
      <c r="SK295" s="106"/>
      <c r="SL295" s="106"/>
      <c r="SM295" s="106"/>
      <c r="SN295" s="106"/>
      <c r="SO295" s="106"/>
      <c r="SP295" s="106"/>
      <c r="SQ295" s="106"/>
      <c r="SR295" s="106"/>
      <c r="SS295" s="106"/>
      <c r="ST295" s="106"/>
      <c r="SU295" s="106"/>
      <c r="SV295" s="106"/>
      <c r="SW295" s="106"/>
      <c r="SX295" s="106"/>
      <c r="SY295" s="106"/>
      <c r="SZ295" s="106"/>
      <c r="TA295" s="106"/>
      <c r="TB295" s="106"/>
      <c r="TC295" s="106"/>
      <c r="TD295" s="106"/>
      <c r="TE295" s="106"/>
      <c r="TF295" s="106"/>
      <c r="TG295" s="106"/>
      <c r="TH295" s="106"/>
      <c r="TI295" s="106"/>
      <c r="TJ295" s="106"/>
      <c r="TK295" s="106"/>
      <c r="TL295" s="106"/>
      <c r="TM295" s="106"/>
      <c r="TN295" s="106"/>
      <c r="TO295" s="106"/>
      <c r="TP295" s="106"/>
      <c r="TQ295" s="106"/>
      <c r="TR295" s="106"/>
      <c r="TS295" s="106"/>
      <c r="TT295" s="106"/>
      <c r="TU295" s="106"/>
      <c r="TV295" s="106"/>
      <c r="TW295" s="106"/>
      <c r="TX295" s="106"/>
      <c r="TY295" s="106"/>
      <c r="TZ295" s="106"/>
      <c r="UA295" s="106"/>
      <c r="UB295" s="106"/>
      <c r="UC295" s="106"/>
      <c r="UD295" s="106"/>
      <c r="UE295" s="106"/>
      <c r="UF295" s="106"/>
      <c r="UG295" s="106"/>
      <c r="UH295" s="106"/>
      <c r="UI295" s="106"/>
      <c r="UJ295" s="106"/>
      <c r="UK295" s="106"/>
      <c r="UL295" s="106"/>
      <c r="UM295" s="106"/>
      <c r="UN295" s="106"/>
      <c r="UO295" s="106"/>
      <c r="UP295" s="106"/>
      <c r="UQ295" s="106"/>
      <c r="UR295" s="106"/>
      <c r="US295" s="106"/>
      <c r="UT295" s="106"/>
      <c r="UU295" s="106"/>
      <c r="UV295" s="106"/>
      <c r="UW295" s="106"/>
      <c r="UX295" s="106"/>
      <c r="UY295" s="106"/>
      <c r="UZ295" s="106"/>
      <c r="VA295" s="106"/>
      <c r="VB295" s="106"/>
      <c r="VC295" s="106"/>
      <c r="VD295" s="106"/>
      <c r="VE295" s="106"/>
      <c r="VF295" s="106"/>
      <c r="VG295" s="106"/>
      <c r="VH295" s="106"/>
      <c r="VI295" s="106"/>
      <c r="VJ295" s="106"/>
      <c r="VK295" s="106"/>
      <c r="VL295" s="106"/>
      <c r="VM295" s="106"/>
      <c r="VN295" s="106"/>
      <c r="VO295" s="106"/>
      <c r="VP295" s="106"/>
      <c r="VQ295" s="106"/>
      <c r="VR295" s="106"/>
      <c r="VS295" s="106"/>
      <c r="VT295" s="106"/>
      <c r="VU295" s="106"/>
      <c r="VV295" s="106"/>
      <c r="VW295" s="106"/>
      <c r="VX295" s="106"/>
      <c r="VY295" s="106"/>
      <c r="VZ295" s="106"/>
      <c r="WA295" s="106"/>
      <c r="WB295" s="106"/>
      <c r="WC295" s="106"/>
      <c r="WD295" s="106"/>
      <c r="WE295" s="106"/>
      <c r="WF295" s="106"/>
      <c r="WG295" s="106"/>
      <c r="WH295" s="106"/>
      <c r="WI295" s="106"/>
      <c r="WJ295" s="106"/>
      <c r="WK295" s="106"/>
      <c r="WL295" s="106"/>
      <c r="WM295" s="106"/>
      <c r="WN295" s="106"/>
      <c r="WO295" s="106"/>
      <c r="WP295" s="106"/>
      <c r="WQ295" s="106"/>
      <c r="WR295" s="106"/>
      <c r="WS295" s="106"/>
      <c r="WT295" s="106"/>
      <c r="WU295" s="106"/>
      <c r="WV295" s="106"/>
      <c r="WW295" s="106"/>
      <c r="WX295" s="106"/>
      <c r="WY295" s="106"/>
      <c r="WZ295" s="106"/>
      <c r="XA295" s="106"/>
      <c r="XB295" s="106"/>
      <c r="XC295" s="106"/>
      <c r="XD295" s="106"/>
      <c r="XE295" s="106"/>
      <c r="XF295" s="106"/>
      <c r="XG295" s="106"/>
      <c r="XH295" s="106"/>
      <c r="XI295" s="106"/>
      <c r="XJ295" s="106"/>
      <c r="XK295" s="106"/>
      <c r="XL295" s="106"/>
      <c r="XM295" s="106"/>
      <c r="XN295" s="106"/>
      <c r="XO295" s="106"/>
      <c r="XP295" s="106"/>
      <c r="XQ295" s="106"/>
      <c r="XR295" s="106"/>
      <c r="XS295" s="106"/>
      <c r="XT295" s="106"/>
      <c r="XU295" s="106"/>
      <c r="XV295" s="106"/>
      <c r="XW295" s="106"/>
      <c r="XX295" s="106"/>
      <c r="XY295" s="106"/>
      <c r="XZ295" s="106"/>
      <c r="YA295" s="106"/>
      <c r="YB295" s="106"/>
      <c r="YC295" s="106"/>
      <c r="YD295" s="106"/>
      <c r="YE295" s="106"/>
      <c r="YF295" s="106"/>
      <c r="YG295" s="106"/>
      <c r="YH295" s="106"/>
      <c r="YI295" s="106"/>
      <c r="YJ295" s="106"/>
      <c r="YK295" s="106"/>
      <c r="YL295" s="106"/>
      <c r="YM295" s="106"/>
      <c r="YN295" s="106"/>
      <c r="YO295" s="106"/>
      <c r="YP295" s="106"/>
      <c r="YQ295" s="106"/>
      <c r="YR295" s="106"/>
      <c r="YS295" s="106"/>
      <c r="YT295" s="106"/>
      <c r="YU295" s="106"/>
      <c r="YV295" s="106"/>
      <c r="YW295" s="106"/>
      <c r="YX295" s="106"/>
      <c r="YY295" s="106"/>
      <c r="YZ295" s="106"/>
      <c r="ZA295" s="106"/>
      <c r="ZB295" s="106"/>
      <c r="ZC295" s="106"/>
      <c r="ZD295" s="106"/>
      <c r="ZE295" s="106"/>
      <c r="ZF295" s="106"/>
      <c r="ZG295" s="106"/>
      <c r="ZH295" s="106"/>
      <c r="ZI295" s="106"/>
      <c r="ZJ295" s="106"/>
      <c r="ZK295" s="106"/>
      <c r="ZL295" s="106"/>
      <c r="ZM295" s="106"/>
      <c r="ZN295" s="106"/>
      <c r="ZO295" s="106"/>
      <c r="ZP295" s="106"/>
      <c r="ZQ295" s="106"/>
      <c r="ZR295" s="106"/>
      <c r="ZS295" s="106"/>
      <c r="ZT295" s="106"/>
      <c r="ZU295" s="106"/>
      <c r="ZV295" s="106"/>
      <c r="ZW295" s="106"/>
      <c r="ZX295" s="106"/>
      <c r="ZY295" s="106"/>
      <c r="ZZ295" s="106"/>
      <c r="AAA295" s="106"/>
      <c r="AAB295" s="106"/>
      <c r="AAC295" s="106"/>
      <c r="AAD295" s="106"/>
      <c r="AAE295" s="106"/>
      <c r="AAF295" s="106"/>
      <c r="AAG295" s="106"/>
      <c r="AAH295" s="106"/>
      <c r="AAI295" s="106"/>
      <c r="AAJ295" s="106"/>
      <c r="AAK295" s="106"/>
      <c r="AAL295" s="106"/>
      <c r="AAM295" s="106"/>
      <c r="AAN295" s="106"/>
      <c r="AAO295" s="106"/>
      <c r="AAP295" s="106"/>
      <c r="AAQ295" s="106"/>
      <c r="AAR295" s="106"/>
      <c r="AAS295" s="106"/>
      <c r="AAT295" s="106"/>
      <c r="AAU295" s="106"/>
      <c r="AAV295" s="106"/>
      <c r="AAW295" s="106"/>
      <c r="AAX295" s="106"/>
      <c r="AAY295" s="106"/>
      <c r="AAZ295" s="106"/>
      <c r="ABA295" s="106"/>
      <c r="ABB295" s="106"/>
      <c r="ABC295" s="106"/>
      <c r="ABD295" s="106"/>
      <c r="ABE295" s="106"/>
      <c r="ABF295" s="106"/>
      <c r="ABG295" s="106"/>
      <c r="ABH295" s="106"/>
      <c r="ABI295" s="106"/>
      <c r="ABJ295" s="106"/>
      <c r="ABK295" s="106"/>
      <c r="ABL295" s="106"/>
      <c r="ABM295" s="106"/>
      <c r="ABN295" s="106"/>
      <c r="ABO295" s="106"/>
      <c r="ABP295" s="106"/>
      <c r="ABQ295" s="106"/>
      <c r="ABR295" s="106"/>
      <c r="ABS295" s="106"/>
      <c r="ABT295" s="106"/>
      <c r="ABU295" s="106"/>
      <c r="ABV295" s="106"/>
      <c r="ABW295" s="106"/>
      <c r="ABX295" s="106"/>
      <c r="ABY295" s="106"/>
      <c r="ABZ295" s="106"/>
      <c r="ACA295" s="106"/>
      <c r="ACB295" s="106"/>
      <c r="ACC295" s="106"/>
      <c r="ACD295" s="106"/>
      <c r="ACE295" s="106"/>
      <c r="ACF295" s="106"/>
      <c r="ACG295" s="106"/>
      <c r="ACH295" s="106"/>
      <c r="ACI295" s="106"/>
      <c r="ACJ295" s="106"/>
      <c r="ACK295" s="106"/>
      <c r="ACL295" s="106"/>
      <c r="ACM295" s="106"/>
      <c r="ACN295" s="106"/>
      <c r="ACO295" s="106"/>
      <c r="ACP295" s="106"/>
      <c r="ACQ295" s="106"/>
      <c r="ACR295" s="106"/>
      <c r="ACS295" s="106"/>
      <c r="ACT295" s="106"/>
      <c r="ACU295" s="106"/>
      <c r="ACV295" s="106"/>
      <c r="ACW295" s="106"/>
      <c r="ACX295" s="106"/>
      <c r="ACY295" s="106"/>
      <c r="ACZ295" s="106"/>
      <c r="ADA295" s="106"/>
    </row>
    <row r="296" spans="1:786" s="96" customFormat="1" ht="71.400000000000006" customHeight="1" x14ac:dyDescent="0.3">
      <c r="A296" s="56">
        <v>1</v>
      </c>
      <c r="B296" s="41" t="s">
        <v>816</v>
      </c>
      <c r="C296" s="24" t="s">
        <v>65</v>
      </c>
      <c r="D296" s="25" t="s">
        <v>58</v>
      </c>
      <c r="E296" s="25" t="s">
        <v>81</v>
      </c>
      <c r="F296" s="25">
        <v>35</v>
      </c>
      <c r="G296" s="79">
        <v>4250000</v>
      </c>
      <c r="H296" s="25">
        <v>1</v>
      </c>
      <c r="I296" s="25" t="s">
        <v>47</v>
      </c>
      <c r="J296" s="25" t="s">
        <v>250</v>
      </c>
      <c r="K296" s="95">
        <v>45</v>
      </c>
      <c r="L296" s="28">
        <v>1965</v>
      </c>
      <c r="M296" s="29">
        <v>23829</v>
      </c>
      <c r="N296" s="30">
        <v>1900000</v>
      </c>
      <c r="O296" s="31">
        <v>12</v>
      </c>
      <c r="P296" s="31">
        <v>200</v>
      </c>
      <c r="Q296" s="32" t="s">
        <v>369</v>
      </c>
      <c r="R296" s="141" t="s">
        <v>817</v>
      </c>
      <c r="S296" s="34" t="s">
        <v>329</v>
      </c>
      <c r="T296" s="35" t="str">
        <f t="shared" si="35"/>
        <v>Cu</v>
      </c>
      <c r="U296" s="34">
        <v>580</v>
      </c>
      <c r="V296" s="34">
        <v>1.1000000000000001</v>
      </c>
      <c r="W296" s="34"/>
      <c r="X296" s="34">
        <v>1.1000000000000001</v>
      </c>
      <c r="Y296" s="34" t="s">
        <v>330</v>
      </c>
      <c r="Z296" s="34">
        <v>20</v>
      </c>
      <c r="AA296" s="34" t="s">
        <v>173</v>
      </c>
      <c r="AB296" s="1"/>
      <c r="AC296" s="36">
        <f t="shared" si="31"/>
        <v>1.0017646875838648</v>
      </c>
      <c r="AD296" s="36">
        <f t="shared" si="32"/>
        <v>0.30769230769230771</v>
      </c>
      <c r="AE296" s="36">
        <f t="shared" si="33"/>
        <v>14.285714285714286</v>
      </c>
      <c r="AF296" s="36">
        <f t="shared" si="34"/>
        <v>15.59517128099046</v>
      </c>
      <c r="AG296" s="37"/>
      <c r="AH296" s="37">
        <f>IF(A296=1,AF296,0)</f>
        <v>15.59517128099046</v>
      </c>
      <c r="AI296" s="37">
        <f>IF(A296=2,AF296,0)</f>
        <v>0</v>
      </c>
      <c r="AJ296" s="37">
        <f>IF(A296=3,AF296,0)</f>
        <v>0</v>
      </c>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c r="JB296" s="1"/>
      <c r="JC296" s="1"/>
      <c r="JD296" s="1"/>
      <c r="JE296" s="1"/>
      <c r="JF296" s="1"/>
      <c r="JG296" s="1"/>
      <c r="JH296" s="1"/>
      <c r="JI296" s="1"/>
      <c r="JJ296" s="1"/>
      <c r="JK296" s="1"/>
      <c r="JL296" s="1"/>
      <c r="JM296" s="1"/>
      <c r="JN296" s="1"/>
      <c r="JO296" s="1"/>
      <c r="JP296" s="1"/>
      <c r="JQ296" s="1"/>
      <c r="JR296" s="1"/>
      <c r="JS296" s="1"/>
      <c r="JT296" s="1"/>
      <c r="JU296" s="1"/>
      <c r="JV296" s="1"/>
      <c r="JW296" s="1"/>
      <c r="JX296" s="1"/>
      <c r="JY296" s="1"/>
      <c r="JZ296" s="1"/>
      <c r="KA296" s="1"/>
      <c r="KB296" s="1"/>
      <c r="KC296" s="1"/>
      <c r="KD296" s="1"/>
      <c r="KE296" s="1"/>
      <c r="KF296" s="1"/>
      <c r="KG296" s="1"/>
      <c r="KH296" s="1"/>
      <c r="KI296" s="1"/>
      <c r="KJ296" s="1"/>
      <c r="KK296" s="1"/>
      <c r="KL296" s="1"/>
      <c r="KM296" s="1"/>
      <c r="KN296" s="1"/>
      <c r="KO296" s="1"/>
      <c r="KP296" s="1"/>
      <c r="KQ296" s="1"/>
      <c r="KR296" s="1"/>
      <c r="KS296" s="1"/>
      <c r="KT296" s="1"/>
      <c r="KU296" s="1"/>
      <c r="KV296" s="1"/>
      <c r="KW296" s="1"/>
      <c r="KX296" s="1"/>
      <c r="KY296" s="1"/>
      <c r="KZ296" s="1"/>
      <c r="LA296" s="1"/>
      <c r="LB296" s="1"/>
      <c r="LC296" s="1"/>
      <c r="LD296" s="1"/>
      <c r="LE296" s="1"/>
      <c r="LF296" s="1"/>
      <c r="LG296" s="1"/>
      <c r="LH296" s="1"/>
      <c r="LI296" s="1"/>
      <c r="LJ296" s="1"/>
      <c r="LK296" s="1"/>
      <c r="LL296" s="1"/>
      <c r="LM296" s="1"/>
      <c r="LN296" s="1"/>
      <c r="LO296" s="1"/>
      <c r="LP296" s="1"/>
      <c r="LQ296" s="1"/>
      <c r="LR296" s="1"/>
      <c r="LS296" s="1"/>
      <c r="LT296" s="1"/>
      <c r="LU296" s="1"/>
      <c r="LV296" s="1"/>
      <c r="LW296" s="1"/>
      <c r="LX296" s="1"/>
      <c r="LY296" s="1"/>
      <c r="LZ296" s="1"/>
      <c r="MA296" s="1"/>
      <c r="MB296" s="1"/>
      <c r="MC296" s="1"/>
      <c r="MD296" s="1"/>
      <c r="ME296" s="1"/>
      <c r="MF296" s="1"/>
      <c r="MG296" s="1"/>
      <c r="MH296" s="1"/>
      <c r="MI296" s="1"/>
      <c r="MJ296" s="1"/>
      <c r="MK296" s="1"/>
      <c r="ML296" s="1"/>
      <c r="MM296" s="1"/>
      <c r="MN296" s="1"/>
      <c r="MO296" s="1"/>
      <c r="MP296" s="1"/>
      <c r="MQ296" s="1"/>
      <c r="MR296" s="1"/>
      <c r="MS296" s="1"/>
      <c r="MT296" s="1"/>
      <c r="MU296" s="1"/>
      <c r="MV296" s="1"/>
      <c r="MW296" s="1"/>
      <c r="MX296" s="1"/>
      <c r="MY296" s="1"/>
      <c r="MZ296" s="1"/>
      <c r="NA296" s="1"/>
      <c r="NB296" s="1"/>
      <c r="NC296" s="1"/>
      <c r="ND296" s="1"/>
      <c r="NE296" s="1"/>
      <c r="NF296" s="1"/>
      <c r="NG296" s="1"/>
      <c r="NH296" s="1"/>
      <c r="NI296" s="1"/>
      <c r="NJ296" s="1"/>
      <c r="NK296" s="1"/>
      <c r="NL296" s="1"/>
      <c r="NM296" s="1"/>
      <c r="NN296" s="1"/>
      <c r="NO296" s="1"/>
      <c r="NP296" s="1"/>
      <c r="NQ296" s="1"/>
      <c r="NR296" s="1"/>
      <c r="NS296" s="1"/>
      <c r="NT296" s="1"/>
      <c r="NU296" s="1"/>
      <c r="NV296" s="1"/>
      <c r="NW296" s="1"/>
      <c r="NX296" s="1"/>
      <c r="NY296" s="1"/>
      <c r="NZ296" s="1"/>
      <c r="OA296" s="1"/>
      <c r="OB296" s="1"/>
      <c r="OC296" s="1"/>
      <c r="OD296" s="1"/>
      <c r="OE296" s="1"/>
      <c r="OF296" s="1"/>
      <c r="OG296" s="1"/>
      <c r="OH296" s="1"/>
      <c r="OI296" s="1"/>
      <c r="OJ296" s="1"/>
      <c r="OK296" s="1"/>
      <c r="OL296" s="1"/>
      <c r="OM296" s="1"/>
      <c r="ON296" s="1"/>
      <c r="OO296" s="1"/>
      <c r="OP296" s="1"/>
      <c r="OQ296" s="1"/>
      <c r="OR296" s="1"/>
      <c r="OS296" s="1"/>
      <c r="OT296" s="1"/>
      <c r="OU296" s="1"/>
      <c r="OV296" s="1"/>
      <c r="OW296" s="1"/>
      <c r="OX296" s="1"/>
      <c r="OY296" s="1"/>
      <c r="OZ296" s="1"/>
      <c r="PA296" s="1"/>
      <c r="PB296" s="1"/>
      <c r="PC296" s="1"/>
      <c r="PD296" s="1"/>
      <c r="PE296" s="1"/>
      <c r="PF296" s="1"/>
      <c r="PG296" s="1"/>
      <c r="PH296" s="1"/>
      <c r="PI296" s="1"/>
      <c r="PJ296" s="1"/>
      <c r="PK296" s="1"/>
      <c r="PL296" s="1"/>
      <c r="PM296" s="1"/>
      <c r="PN296" s="1"/>
      <c r="PO296" s="1"/>
      <c r="PP296" s="1"/>
      <c r="PQ296" s="1"/>
      <c r="PR296" s="1"/>
      <c r="PS296" s="1"/>
      <c r="PT296" s="1"/>
      <c r="PU296" s="1"/>
      <c r="PV296" s="1"/>
      <c r="PW296" s="1"/>
      <c r="PX296" s="1"/>
      <c r="PY296" s="1"/>
      <c r="PZ296" s="1"/>
      <c r="QA296" s="1"/>
      <c r="QB296" s="1"/>
      <c r="QC296" s="1"/>
      <c r="QD296" s="1"/>
      <c r="QE296" s="1"/>
      <c r="QF296" s="1"/>
      <c r="QG296" s="1"/>
      <c r="QH296" s="1"/>
      <c r="QI296" s="1"/>
      <c r="QJ296" s="1"/>
      <c r="QK296" s="1"/>
      <c r="QL296" s="1"/>
      <c r="QM296" s="1"/>
      <c r="QN296" s="1"/>
      <c r="QO296" s="1"/>
      <c r="QP296" s="1"/>
      <c r="QQ296" s="1"/>
      <c r="QR296" s="1"/>
      <c r="QS296" s="1"/>
      <c r="QT296" s="1"/>
      <c r="QU296" s="1"/>
      <c r="QV296" s="1"/>
      <c r="QW296" s="1"/>
      <c r="QX296" s="1"/>
      <c r="QY296" s="1"/>
      <c r="QZ296" s="1"/>
      <c r="RA296" s="1"/>
      <c r="RB296" s="1"/>
      <c r="RC296" s="1"/>
      <c r="RD296" s="1"/>
      <c r="RE296" s="1"/>
      <c r="RF296" s="1"/>
      <c r="RG296" s="1"/>
      <c r="RH296" s="1"/>
      <c r="RI296" s="1"/>
      <c r="RJ296" s="1"/>
      <c r="RK296" s="1"/>
      <c r="RL296" s="1"/>
      <c r="RM296" s="1"/>
      <c r="RN296" s="1"/>
      <c r="RO296" s="1"/>
      <c r="RP296" s="1"/>
      <c r="RQ296" s="1"/>
      <c r="RR296" s="1"/>
      <c r="RS296" s="1"/>
      <c r="RT296" s="1"/>
      <c r="RU296" s="1"/>
      <c r="RV296" s="1"/>
      <c r="RW296" s="1"/>
      <c r="RX296" s="1"/>
      <c r="RY296" s="1"/>
      <c r="RZ296" s="1"/>
      <c r="SA296" s="1"/>
      <c r="SB296" s="1"/>
      <c r="SC296" s="1"/>
      <c r="SD296" s="1"/>
      <c r="SE296" s="1"/>
      <c r="SF296" s="1"/>
      <c r="SG296" s="1"/>
      <c r="SH296" s="1"/>
      <c r="SI296" s="1"/>
      <c r="SJ296" s="1"/>
      <c r="SK296" s="1"/>
      <c r="SL296" s="1"/>
      <c r="SM296" s="1"/>
      <c r="SN296" s="1"/>
      <c r="SO296" s="1"/>
      <c r="SP296" s="1"/>
      <c r="SQ296" s="1"/>
      <c r="SR296" s="1"/>
      <c r="SS296" s="1"/>
      <c r="ST296" s="1"/>
      <c r="SU296" s="1"/>
      <c r="SV296" s="1"/>
      <c r="SW296" s="1"/>
      <c r="SX296" s="1"/>
      <c r="SY296" s="1"/>
      <c r="SZ296" s="1"/>
      <c r="TA296" s="1"/>
      <c r="TB296" s="1"/>
      <c r="TC296" s="1"/>
      <c r="TD296" s="1"/>
      <c r="TE296" s="1"/>
      <c r="TF296" s="1"/>
      <c r="TG296" s="1"/>
      <c r="TH296" s="1"/>
      <c r="TI296" s="1"/>
      <c r="TJ296" s="1"/>
      <c r="TK296" s="1"/>
      <c r="TL296" s="1"/>
      <c r="TM296" s="1"/>
      <c r="TN296" s="1"/>
      <c r="TO296" s="1"/>
      <c r="TP296" s="1"/>
      <c r="TQ296" s="1"/>
      <c r="TR296" s="1"/>
      <c r="TS296" s="1"/>
      <c r="TT296" s="1"/>
      <c r="TU296" s="1"/>
      <c r="TV296" s="1"/>
      <c r="TW296" s="1"/>
      <c r="TX296" s="1"/>
      <c r="TY296" s="1"/>
      <c r="TZ296" s="1"/>
      <c r="UA296" s="1"/>
      <c r="UB296" s="1"/>
      <c r="UC296" s="1"/>
      <c r="UD296" s="1"/>
      <c r="UE296" s="1"/>
      <c r="UF296" s="1"/>
      <c r="UG296" s="1"/>
      <c r="UH296" s="1"/>
      <c r="UI296" s="1"/>
      <c r="UJ296" s="1"/>
      <c r="UK296" s="1"/>
      <c r="UL296" s="1"/>
      <c r="UM296" s="1"/>
      <c r="UN296" s="1"/>
      <c r="UO296" s="1"/>
      <c r="UP296" s="1"/>
      <c r="UQ296" s="1"/>
      <c r="UR296" s="1"/>
      <c r="US296" s="1"/>
      <c r="UT296" s="1"/>
      <c r="UU296" s="1"/>
      <c r="UV296" s="1"/>
      <c r="UW296" s="1"/>
      <c r="UX296" s="1"/>
      <c r="UY296" s="1"/>
      <c r="UZ296" s="1"/>
      <c r="VA296" s="1"/>
      <c r="VB296" s="1"/>
      <c r="VC296" s="1"/>
      <c r="VD296" s="1"/>
      <c r="VE296" s="1"/>
      <c r="VF296" s="1"/>
      <c r="VG296" s="1"/>
      <c r="VH296" s="1"/>
      <c r="VI296" s="1"/>
      <c r="VJ296" s="1"/>
      <c r="VK296" s="1"/>
      <c r="VL296" s="1"/>
      <c r="VM296" s="1"/>
      <c r="VN296" s="1"/>
      <c r="VO296" s="1"/>
      <c r="VP296" s="1"/>
      <c r="VQ296" s="1"/>
      <c r="VR296" s="1"/>
      <c r="VS296" s="1"/>
      <c r="VT296" s="1"/>
      <c r="VU296" s="1"/>
      <c r="VV296" s="1"/>
      <c r="VW296" s="1"/>
      <c r="VX296" s="1"/>
      <c r="VY296" s="1"/>
      <c r="VZ296" s="1"/>
      <c r="WA296" s="1"/>
      <c r="WB296" s="1"/>
      <c r="WC296" s="1"/>
      <c r="WD296" s="1"/>
      <c r="WE296" s="1"/>
      <c r="WF296" s="1"/>
      <c r="WG296" s="1"/>
      <c r="WH296" s="1"/>
      <c r="WI296" s="1"/>
      <c r="WJ296" s="1"/>
      <c r="WK296" s="1"/>
      <c r="WL296" s="1"/>
      <c r="WM296" s="1"/>
      <c r="WN296" s="1"/>
      <c r="WO296" s="1"/>
      <c r="WP296" s="1"/>
      <c r="WQ296" s="1"/>
      <c r="WR296" s="1"/>
      <c r="WS296" s="1"/>
      <c r="WT296" s="1"/>
      <c r="WU296" s="1"/>
      <c r="WV296" s="1"/>
      <c r="WW296" s="1"/>
      <c r="WX296" s="1"/>
      <c r="WY296" s="1"/>
      <c r="WZ296" s="1"/>
      <c r="XA296" s="1"/>
      <c r="XB296" s="1"/>
      <c r="XC296" s="1"/>
      <c r="XD296" s="1"/>
      <c r="XE296" s="1"/>
      <c r="XF296" s="1"/>
      <c r="XG296" s="1"/>
      <c r="XH296" s="1"/>
      <c r="XI296" s="1"/>
      <c r="XJ296" s="1"/>
      <c r="XK296" s="1"/>
      <c r="XL296" s="1"/>
      <c r="XM296" s="1"/>
      <c r="XN296" s="1"/>
      <c r="XO296" s="1"/>
      <c r="XP296" s="1"/>
      <c r="XQ296" s="1"/>
      <c r="XR296" s="1"/>
      <c r="XS296" s="1"/>
      <c r="XT296" s="1"/>
      <c r="XU296" s="1"/>
      <c r="XV296" s="1"/>
      <c r="XW296" s="1"/>
      <c r="XX296" s="1"/>
      <c r="XY296" s="1"/>
      <c r="XZ296" s="1"/>
      <c r="YA296" s="1"/>
      <c r="YB296" s="1"/>
      <c r="YC296" s="1"/>
      <c r="YD296" s="1"/>
      <c r="YE296" s="1"/>
      <c r="YF296" s="1"/>
      <c r="YG296" s="1"/>
      <c r="YH296" s="1"/>
      <c r="YI296" s="1"/>
      <c r="YJ296" s="1"/>
      <c r="YK296" s="1"/>
      <c r="YL296" s="1"/>
      <c r="YM296" s="1"/>
      <c r="YN296" s="1"/>
      <c r="YO296" s="1"/>
      <c r="YP296" s="1"/>
      <c r="YQ296" s="1"/>
      <c r="YR296" s="1"/>
      <c r="YS296" s="1"/>
      <c r="YT296" s="1"/>
      <c r="YU296" s="1"/>
      <c r="YV296" s="1"/>
      <c r="YW296" s="1"/>
      <c r="YX296" s="1"/>
      <c r="YY296" s="1"/>
      <c r="YZ296" s="1"/>
      <c r="ZA296" s="1"/>
      <c r="ZB296" s="1"/>
      <c r="ZC296" s="1"/>
      <c r="ZD296" s="1"/>
      <c r="ZE296" s="1"/>
      <c r="ZF296" s="1"/>
      <c r="ZG296" s="1"/>
      <c r="ZH296" s="1"/>
      <c r="ZI296" s="1"/>
      <c r="ZJ296" s="1"/>
      <c r="ZK296" s="1"/>
      <c r="ZL296" s="1"/>
      <c r="ZM296" s="1"/>
      <c r="ZN296" s="1"/>
      <c r="ZO296" s="1"/>
      <c r="ZP296" s="1"/>
      <c r="ZQ296" s="1"/>
      <c r="ZR296" s="1"/>
      <c r="ZS296" s="1"/>
      <c r="ZT296" s="1"/>
      <c r="ZU296" s="1"/>
      <c r="ZV296" s="1"/>
      <c r="ZW296" s="1"/>
      <c r="ZX296" s="1"/>
      <c r="ZY296" s="1"/>
      <c r="ZZ296" s="1"/>
      <c r="AAA296" s="1"/>
      <c r="AAB296" s="1"/>
      <c r="AAC296" s="1"/>
      <c r="AAD296" s="1"/>
      <c r="AAE296" s="1"/>
      <c r="AAF296" s="1"/>
      <c r="AAG296" s="1"/>
      <c r="AAH296" s="1"/>
      <c r="AAI296" s="1"/>
      <c r="AAJ296" s="1"/>
      <c r="AAK296" s="1"/>
      <c r="AAL296" s="1"/>
      <c r="AAM296" s="1"/>
      <c r="AAN296" s="1"/>
      <c r="AAO296" s="1"/>
      <c r="AAP296" s="1"/>
      <c r="AAQ296" s="1"/>
      <c r="AAR296" s="1"/>
      <c r="AAS296" s="1"/>
      <c r="AAT296" s="1"/>
      <c r="AAU296" s="1"/>
      <c r="AAV296" s="1"/>
      <c r="AAW296" s="1"/>
      <c r="AAX296" s="1"/>
      <c r="AAY296" s="1"/>
      <c r="AAZ296" s="1"/>
      <c r="ABA296" s="1"/>
      <c r="ABB296" s="1"/>
      <c r="ABC296" s="1"/>
      <c r="ABD296" s="1"/>
      <c r="ABE296" s="1"/>
      <c r="ABF296" s="1"/>
      <c r="ABG296" s="1"/>
      <c r="ABH296" s="1"/>
      <c r="ABI296" s="1"/>
      <c r="ABJ296" s="1"/>
      <c r="ABK296" s="1"/>
      <c r="ABL296" s="1"/>
      <c r="ABM296" s="1"/>
      <c r="ABN296" s="1"/>
      <c r="ABO296" s="1"/>
      <c r="ABP296" s="1"/>
      <c r="ABQ296" s="1"/>
      <c r="ABR296" s="1"/>
      <c r="ABS296" s="1"/>
      <c r="ABT296" s="1"/>
      <c r="ABU296" s="1"/>
      <c r="ABV296" s="1"/>
      <c r="ABW296" s="1"/>
      <c r="ABX296" s="1"/>
      <c r="ABY296" s="1"/>
      <c r="ABZ296" s="1"/>
      <c r="ACA296" s="1"/>
      <c r="ACB296" s="1"/>
      <c r="ACC296" s="1"/>
      <c r="ACD296" s="1"/>
      <c r="ACE296" s="1"/>
      <c r="ACF296" s="1"/>
      <c r="ACG296" s="1"/>
      <c r="ACH296" s="1"/>
      <c r="ACI296" s="1"/>
      <c r="ACJ296" s="1"/>
      <c r="ACK296" s="1"/>
      <c r="ACL296" s="1"/>
      <c r="ACM296" s="1"/>
      <c r="ACN296" s="1"/>
      <c r="ACO296" s="1"/>
      <c r="ACP296" s="1"/>
      <c r="ACQ296" s="1"/>
      <c r="ACR296" s="1"/>
      <c r="ACS296" s="1"/>
      <c r="ACT296" s="1"/>
      <c r="ACU296" s="1"/>
      <c r="ACV296" s="1"/>
      <c r="ACW296" s="1"/>
      <c r="ACX296" s="1"/>
      <c r="ACY296" s="1"/>
      <c r="ACZ296" s="1"/>
      <c r="ADA296" s="1"/>
    </row>
    <row r="297" spans="1:786" s="81" customFormat="1" ht="72.599999999999994" customHeight="1" x14ac:dyDescent="0.3">
      <c r="A297" s="409">
        <v>2</v>
      </c>
      <c r="B297" s="41" t="s">
        <v>818</v>
      </c>
      <c r="C297" s="24" t="s">
        <v>65</v>
      </c>
      <c r="D297" s="25" t="s">
        <v>201</v>
      </c>
      <c r="E297" s="25" t="s">
        <v>249</v>
      </c>
      <c r="F297" s="25">
        <v>19</v>
      </c>
      <c r="G297" s="79">
        <v>350000</v>
      </c>
      <c r="H297" s="25">
        <v>1</v>
      </c>
      <c r="I297" s="25" t="s">
        <v>47</v>
      </c>
      <c r="J297" s="25" t="s">
        <v>250</v>
      </c>
      <c r="K297" s="95">
        <v>43</v>
      </c>
      <c r="L297" s="28">
        <v>1965</v>
      </c>
      <c r="M297" s="29">
        <v>23829</v>
      </c>
      <c r="N297" s="30">
        <v>350000</v>
      </c>
      <c r="O297" s="31">
        <v>12</v>
      </c>
      <c r="P297" s="31"/>
      <c r="Q297" s="32" t="s">
        <v>363</v>
      </c>
      <c r="R297" s="141" t="s">
        <v>819</v>
      </c>
      <c r="S297" s="34" t="s">
        <v>329</v>
      </c>
      <c r="T297" s="35" t="str">
        <f t="shared" si="35"/>
        <v>Cu</v>
      </c>
      <c r="U297" s="34">
        <v>580</v>
      </c>
      <c r="V297" s="34">
        <v>1.1000000000000001</v>
      </c>
      <c r="W297" s="34"/>
      <c r="X297" s="34">
        <v>1.1000000000000001</v>
      </c>
      <c r="Y297" s="34" t="s">
        <v>330</v>
      </c>
      <c r="Z297" s="34">
        <v>20</v>
      </c>
      <c r="AA297" s="34" t="s">
        <v>173</v>
      </c>
      <c r="AB297" s="1"/>
      <c r="AC297" s="36">
        <f t="shared" si="31"/>
        <v>0.18453560034439614</v>
      </c>
      <c r="AD297" s="36">
        <f t="shared" si="32"/>
        <v>0.30769230769230771</v>
      </c>
      <c r="AE297" s="36">
        <f t="shared" si="33"/>
        <v>0</v>
      </c>
      <c r="AF297" s="36">
        <f t="shared" ref="AF297:AF317" si="36">SUM(AC297:AE297)</f>
        <v>0.49222790803670385</v>
      </c>
      <c r="AG297" s="37"/>
      <c r="AH297" s="37">
        <f>IF(A297=1,AF297,0)</f>
        <v>0</v>
      </c>
      <c r="AI297" s="37">
        <f>IF(A297=2,AF297,0)</f>
        <v>0.49222790803670385</v>
      </c>
      <c r="AJ297" s="37">
        <f>IF(A297=3,AF297,0)</f>
        <v>0</v>
      </c>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c r="JB297" s="1"/>
      <c r="JC297" s="1"/>
      <c r="JD297" s="1"/>
      <c r="JE297" s="1"/>
      <c r="JF297" s="1"/>
      <c r="JG297" s="1"/>
      <c r="JH297" s="1"/>
      <c r="JI297" s="1"/>
      <c r="JJ297" s="1"/>
      <c r="JK297" s="1"/>
      <c r="JL297" s="1"/>
      <c r="JM297" s="1"/>
      <c r="JN297" s="1"/>
      <c r="JO297" s="1"/>
      <c r="JP297" s="1"/>
      <c r="JQ297" s="1"/>
      <c r="JR297" s="1"/>
      <c r="JS297" s="1"/>
      <c r="JT297" s="1"/>
      <c r="JU297" s="1"/>
      <c r="JV297" s="1"/>
      <c r="JW297" s="1"/>
      <c r="JX297" s="1"/>
      <c r="JY297" s="1"/>
      <c r="JZ297" s="1"/>
      <c r="KA297" s="1"/>
      <c r="KB297" s="1"/>
      <c r="KC297" s="1"/>
      <c r="KD297" s="1"/>
      <c r="KE297" s="1"/>
      <c r="KF297" s="1"/>
      <c r="KG297" s="1"/>
      <c r="KH297" s="1"/>
      <c r="KI297" s="1"/>
      <c r="KJ297" s="1"/>
      <c r="KK297" s="1"/>
      <c r="KL297" s="1"/>
      <c r="KM297" s="1"/>
      <c r="KN297" s="1"/>
      <c r="KO297" s="1"/>
      <c r="KP297" s="1"/>
      <c r="KQ297" s="1"/>
      <c r="KR297" s="1"/>
      <c r="KS297" s="1"/>
      <c r="KT297" s="1"/>
      <c r="KU297" s="1"/>
      <c r="KV297" s="1"/>
      <c r="KW297" s="1"/>
      <c r="KX297" s="1"/>
      <c r="KY297" s="1"/>
      <c r="KZ297" s="1"/>
      <c r="LA297" s="1"/>
      <c r="LB297" s="1"/>
      <c r="LC297" s="1"/>
      <c r="LD297" s="1"/>
      <c r="LE297" s="1"/>
      <c r="LF297" s="1"/>
      <c r="LG297" s="1"/>
      <c r="LH297" s="1"/>
      <c r="LI297" s="1"/>
      <c r="LJ297" s="1"/>
      <c r="LK297" s="1"/>
      <c r="LL297" s="1"/>
      <c r="LM297" s="1"/>
      <c r="LN297" s="1"/>
      <c r="LO297" s="1"/>
      <c r="LP297" s="1"/>
      <c r="LQ297" s="1"/>
      <c r="LR297" s="1"/>
      <c r="LS297" s="1"/>
      <c r="LT297" s="1"/>
      <c r="LU297" s="1"/>
      <c r="LV297" s="1"/>
      <c r="LW297" s="1"/>
      <c r="LX297" s="1"/>
      <c r="LY297" s="1"/>
      <c r="LZ297" s="1"/>
      <c r="MA297" s="1"/>
      <c r="MB297" s="1"/>
      <c r="MC297" s="1"/>
      <c r="MD297" s="1"/>
      <c r="ME297" s="1"/>
      <c r="MF297" s="1"/>
      <c r="MG297" s="1"/>
      <c r="MH297" s="1"/>
      <c r="MI297" s="1"/>
      <c r="MJ297" s="1"/>
      <c r="MK297" s="1"/>
      <c r="ML297" s="1"/>
      <c r="MM297" s="1"/>
      <c r="MN297" s="1"/>
      <c r="MO297" s="1"/>
      <c r="MP297" s="1"/>
      <c r="MQ297" s="1"/>
      <c r="MR297" s="1"/>
      <c r="MS297" s="1"/>
      <c r="MT297" s="1"/>
      <c r="MU297" s="1"/>
      <c r="MV297" s="1"/>
      <c r="MW297" s="1"/>
      <c r="MX297" s="1"/>
      <c r="MY297" s="1"/>
      <c r="MZ297" s="1"/>
      <c r="NA297" s="1"/>
      <c r="NB297" s="1"/>
      <c r="NC297" s="1"/>
      <c r="ND297" s="1"/>
      <c r="NE297" s="1"/>
      <c r="NF297" s="1"/>
      <c r="NG297" s="1"/>
      <c r="NH297" s="1"/>
      <c r="NI297" s="1"/>
      <c r="NJ297" s="1"/>
      <c r="NK297" s="1"/>
      <c r="NL297" s="1"/>
      <c r="NM297" s="1"/>
      <c r="NN297" s="1"/>
      <c r="NO297" s="1"/>
      <c r="NP297" s="1"/>
      <c r="NQ297" s="1"/>
      <c r="NR297" s="1"/>
      <c r="NS297" s="1"/>
      <c r="NT297" s="1"/>
      <c r="NU297" s="1"/>
      <c r="NV297" s="1"/>
      <c r="NW297" s="1"/>
      <c r="NX297" s="1"/>
      <c r="NY297" s="1"/>
      <c r="NZ297" s="1"/>
      <c r="OA297" s="1"/>
      <c r="OB297" s="1"/>
      <c r="OC297" s="1"/>
      <c r="OD297" s="1"/>
      <c r="OE297" s="1"/>
      <c r="OF297" s="1"/>
      <c r="OG297" s="1"/>
      <c r="OH297" s="1"/>
      <c r="OI297" s="1"/>
      <c r="OJ297" s="1"/>
      <c r="OK297" s="1"/>
      <c r="OL297" s="1"/>
      <c r="OM297" s="1"/>
      <c r="ON297" s="1"/>
      <c r="OO297" s="1"/>
      <c r="OP297" s="1"/>
      <c r="OQ297" s="1"/>
      <c r="OR297" s="1"/>
      <c r="OS297" s="1"/>
      <c r="OT297" s="1"/>
      <c r="OU297" s="1"/>
      <c r="OV297" s="1"/>
      <c r="OW297" s="1"/>
      <c r="OX297" s="1"/>
      <c r="OY297" s="1"/>
      <c r="OZ297" s="1"/>
      <c r="PA297" s="1"/>
      <c r="PB297" s="1"/>
      <c r="PC297" s="1"/>
      <c r="PD297" s="1"/>
      <c r="PE297" s="1"/>
      <c r="PF297" s="1"/>
      <c r="PG297" s="1"/>
      <c r="PH297" s="1"/>
      <c r="PI297" s="1"/>
      <c r="PJ297" s="1"/>
      <c r="PK297" s="1"/>
      <c r="PL297" s="1"/>
      <c r="PM297" s="1"/>
      <c r="PN297" s="1"/>
      <c r="PO297" s="1"/>
      <c r="PP297" s="1"/>
      <c r="PQ297" s="1"/>
      <c r="PR297" s="1"/>
      <c r="PS297" s="1"/>
      <c r="PT297" s="1"/>
      <c r="PU297" s="1"/>
      <c r="PV297" s="1"/>
      <c r="PW297" s="1"/>
      <c r="PX297" s="1"/>
      <c r="PY297" s="1"/>
      <c r="PZ297" s="1"/>
      <c r="QA297" s="1"/>
      <c r="QB297" s="1"/>
      <c r="QC297" s="1"/>
      <c r="QD297" s="1"/>
      <c r="QE297" s="1"/>
      <c r="QF297" s="1"/>
      <c r="QG297" s="1"/>
      <c r="QH297" s="1"/>
      <c r="QI297" s="1"/>
      <c r="QJ297" s="1"/>
      <c r="QK297" s="1"/>
      <c r="QL297" s="1"/>
      <c r="QM297" s="1"/>
      <c r="QN297" s="1"/>
      <c r="QO297" s="1"/>
      <c r="QP297" s="1"/>
      <c r="QQ297" s="1"/>
      <c r="QR297" s="1"/>
      <c r="QS297" s="1"/>
      <c r="QT297" s="1"/>
      <c r="QU297" s="1"/>
      <c r="QV297" s="1"/>
      <c r="QW297" s="1"/>
      <c r="QX297" s="1"/>
      <c r="QY297" s="1"/>
      <c r="QZ297" s="1"/>
      <c r="RA297" s="1"/>
      <c r="RB297" s="1"/>
      <c r="RC297" s="1"/>
      <c r="RD297" s="1"/>
      <c r="RE297" s="1"/>
      <c r="RF297" s="1"/>
      <c r="RG297" s="1"/>
      <c r="RH297" s="1"/>
      <c r="RI297" s="1"/>
      <c r="RJ297" s="1"/>
      <c r="RK297" s="1"/>
      <c r="RL297" s="1"/>
      <c r="RM297" s="1"/>
      <c r="RN297" s="1"/>
      <c r="RO297" s="1"/>
      <c r="RP297" s="1"/>
      <c r="RQ297" s="1"/>
      <c r="RR297" s="1"/>
      <c r="RS297" s="1"/>
      <c r="RT297" s="1"/>
      <c r="RU297" s="1"/>
      <c r="RV297" s="1"/>
      <c r="RW297" s="1"/>
      <c r="RX297" s="1"/>
      <c r="RY297" s="1"/>
      <c r="RZ297" s="1"/>
      <c r="SA297" s="1"/>
      <c r="SB297" s="1"/>
      <c r="SC297" s="1"/>
      <c r="SD297" s="1"/>
      <c r="SE297" s="1"/>
      <c r="SF297" s="1"/>
      <c r="SG297" s="1"/>
      <c r="SH297" s="1"/>
      <c r="SI297" s="1"/>
      <c r="SJ297" s="1"/>
      <c r="SK297" s="1"/>
      <c r="SL297" s="1"/>
      <c r="SM297" s="1"/>
      <c r="SN297" s="1"/>
      <c r="SO297" s="1"/>
      <c r="SP297" s="1"/>
      <c r="SQ297" s="1"/>
      <c r="SR297" s="1"/>
      <c r="SS297" s="1"/>
      <c r="ST297" s="1"/>
      <c r="SU297" s="1"/>
      <c r="SV297" s="1"/>
      <c r="SW297" s="1"/>
      <c r="SX297" s="1"/>
      <c r="SY297" s="1"/>
      <c r="SZ297" s="1"/>
      <c r="TA297" s="1"/>
      <c r="TB297" s="1"/>
      <c r="TC297" s="1"/>
      <c r="TD297" s="1"/>
      <c r="TE297" s="1"/>
      <c r="TF297" s="1"/>
      <c r="TG297" s="1"/>
      <c r="TH297" s="1"/>
      <c r="TI297" s="1"/>
      <c r="TJ297" s="1"/>
      <c r="TK297" s="1"/>
      <c r="TL297" s="1"/>
      <c r="TM297" s="1"/>
      <c r="TN297" s="1"/>
      <c r="TO297" s="1"/>
      <c r="TP297" s="1"/>
      <c r="TQ297" s="1"/>
      <c r="TR297" s="1"/>
      <c r="TS297" s="1"/>
      <c r="TT297" s="1"/>
      <c r="TU297" s="1"/>
      <c r="TV297" s="1"/>
      <c r="TW297" s="1"/>
      <c r="TX297" s="1"/>
      <c r="TY297" s="1"/>
      <c r="TZ297" s="1"/>
      <c r="UA297" s="1"/>
      <c r="UB297" s="1"/>
      <c r="UC297" s="1"/>
      <c r="UD297" s="1"/>
      <c r="UE297" s="1"/>
      <c r="UF297" s="1"/>
      <c r="UG297" s="1"/>
      <c r="UH297" s="1"/>
      <c r="UI297" s="1"/>
      <c r="UJ297" s="1"/>
      <c r="UK297" s="1"/>
      <c r="UL297" s="1"/>
      <c r="UM297" s="1"/>
      <c r="UN297" s="1"/>
      <c r="UO297" s="1"/>
      <c r="UP297" s="1"/>
      <c r="UQ297" s="1"/>
      <c r="UR297" s="1"/>
      <c r="US297" s="1"/>
      <c r="UT297" s="1"/>
      <c r="UU297" s="1"/>
      <c r="UV297" s="1"/>
      <c r="UW297" s="1"/>
      <c r="UX297" s="1"/>
      <c r="UY297" s="1"/>
      <c r="UZ297" s="1"/>
      <c r="VA297" s="1"/>
      <c r="VB297" s="1"/>
      <c r="VC297" s="1"/>
      <c r="VD297" s="1"/>
      <c r="VE297" s="1"/>
      <c r="VF297" s="1"/>
      <c r="VG297" s="1"/>
      <c r="VH297" s="1"/>
      <c r="VI297" s="1"/>
      <c r="VJ297" s="1"/>
      <c r="VK297" s="1"/>
      <c r="VL297" s="1"/>
      <c r="VM297" s="1"/>
      <c r="VN297" s="1"/>
      <c r="VO297" s="1"/>
      <c r="VP297" s="1"/>
      <c r="VQ297" s="1"/>
      <c r="VR297" s="1"/>
      <c r="VS297" s="1"/>
      <c r="VT297" s="1"/>
      <c r="VU297" s="1"/>
      <c r="VV297" s="1"/>
      <c r="VW297" s="1"/>
      <c r="VX297" s="1"/>
      <c r="VY297" s="1"/>
      <c r="VZ297" s="1"/>
      <c r="WA297" s="1"/>
      <c r="WB297" s="1"/>
      <c r="WC297" s="1"/>
      <c r="WD297" s="1"/>
      <c r="WE297" s="1"/>
      <c r="WF297" s="1"/>
      <c r="WG297" s="1"/>
      <c r="WH297" s="1"/>
      <c r="WI297" s="1"/>
      <c r="WJ297" s="1"/>
      <c r="WK297" s="1"/>
      <c r="WL297" s="1"/>
      <c r="WM297" s="1"/>
      <c r="WN297" s="1"/>
      <c r="WO297" s="1"/>
      <c r="WP297" s="1"/>
      <c r="WQ297" s="1"/>
      <c r="WR297" s="1"/>
      <c r="WS297" s="1"/>
      <c r="WT297" s="1"/>
      <c r="WU297" s="1"/>
      <c r="WV297" s="1"/>
      <c r="WW297" s="1"/>
      <c r="WX297" s="1"/>
      <c r="WY297" s="1"/>
      <c r="WZ297" s="1"/>
      <c r="XA297" s="1"/>
      <c r="XB297" s="1"/>
      <c r="XC297" s="1"/>
      <c r="XD297" s="1"/>
      <c r="XE297" s="1"/>
      <c r="XF297" s="1"/>
      <c r="XG297" s="1"/>
      <c r="XH297" s="1"/>
      <c r="XI297" s="1"/>
      <c r="XJ297" s="1"/>
      <c r="XK297" s="1"/>
      <c r="XL297" s="1"/>
      <c r="XM297" s="1"/>
      <c r="XN297" s="1"/>
      <c r="XO297" s="1"/>
      <c r="XP297" s="1"/>
      <c r="XQ297" s="1"/>
      <c r="XR297" s="1"/>
      <c r="XS297" s="1"/>
      <c r="XT297" s="1"/>
      <c r="XU297" s="1"/>
      <c r="XV297" s="1"/>
      <c r="XW297" s="1"/>
      <c r="XX297" s="1"/>
      <c r="XY297" s="1"/>
      <c r="XZ297" s="1"/>
      <c r="YA297" s="1"/>
      <c r="YB297" s="1"/>
      <c r="YC297" s="1"/>
      <c r="YD297" s="1"/>
      <c r="YE297" s="1"/>
      <c r="YF297" s="1"/>
      <c r="YG297" s="1"/>
      <c r="YH297" s="1"/>
      <c r="YI297" s="1"/>
      <c r="YJ297" s="1"/>
      <c r="YK297" s="1"/>
      <c r="YL297" s="1"/>
      <c r="YM297" s="1"/>
      <c r="YN297" s="1"/>
      <c r="YO297" s="1"/>
      <c r="YP297" s="1"/>
      <c r="YQ297" s="1"/>
      <c r="YR297" s="1"/>
      <c r="YS297" s="1"/>
      <c r="YT297" s="1"/>
      <c r="YU297" s="1"/>
      <c r="YV297" s="1"/>
      <c r="YW297" s="1"/>
      <c r="YX297" s="1"/>
      <c r="YY297" s="1"/>
      <c r="YZ297" s="1"/>
      <c r="ZA297" s="1"/>
      <c r="ZB297" s="1"/>
      <c r="ZC297" s="1"/>
      <c r="ZD297" s="1"/>
      <c r="ZE297" s="1"/>
      <c r="ZF297" s="1"/>
      <c r="ZG297" s="1"/>
      <c r="ZH297" s="1"/>
      <c r="ZI297" s="1"/>
      <c r="ZJ297" s="1"/>
      <c r="ZK297" s="1"/>
      <c r="ZL297" s="1"/>
      <c r="ZM297" s="1"/>
      <c r="ZN297" s="1"/>
      <c r="ZO297" s="1"/>
      <c r="ZP297" s="1"/>
      <c r="ZQ297" s="1"/>
      <c r="ZR297" s="1"/>
      <c r="ZS297" s="1"/>
      <c r="ZT297" s="1"/>
      <c r="ZU297" s="1"/>
      <c r="ZV297" s="1"/>
      <c r="ZW297" s="1"/>
      <c r="ZX297" s="1"/>
      <c r="ZY297" s="1"/>
      <c r="ZZ297" s="1"/>
      <c r="AAA297" s="1"/>
      <c r="AAB297" s="1"/>
      <c r="AAC297" s="1"/>
      <c r="AAD297" s="1"/>
      <c r="AAE297" s="1"/>
      <c r="AAF297" s="1"/>
      <c r="AAG297" s="1"/>
      <c r="AAH297" s="1"/>
      <c r="AAI297" s="1"/>
      <c r="AAJ297" s="1"/>
      <c r="AAK297" s="1"/>
      <c r="AAL297" s="1"/>
      <c r="AAM297" s="1"/>
      <c r="AAN297" s="1"/>
      <c r="AAO297" s="1"/>
      <c r="AAP297" s="1"/>
      <c r="AAQ297" s="1"/>
      <c r="AAR297" s="1"/>
      <c r="AAS297" s="1"/>
      <c r="AAT297" s="1"/>
      <c r="AAU297" s="1"/>
      <c r="AAV297" s="1"/>
      <c r="AAW297" s="1"/>
      <c r="AAX297" s="1"/>
      <c r="AAY297" s="1"/>
      <c r="AAZ297" s="1"/>
      <c r="ABA297" s="1"/>
      <c r="ABB297" s="1"/>
      <c r="ABC297" s="1"/>
      <c r="ABD297" s="1"/>
      <c r="ABE297" s="1"/>
      <c r="ABF297" s="1"/>
      <c r="ABG297" s="1"/>
      <c r="ABH297" s="1"/>
      <c r="ABI297" s="1"/>
      <c r="ABJ297" s="1"/>
      <c r="ABK297" s="1"/>
      <c r="ABL297" s="1"/>
      <c r="ABM297" s="1"/>
      <c r="ABN297" s="1"/>
      <c r="ABO297" s="1"/>
      <c r="ABP297" s="1"/>
      <c r="ABQ297" s="1"/>
      <c r="ABR297" s="1"/>
      <c r="ABS297" s="1"/>
      <c r="ABT297" s="1"/>
      <c r="ABU297" s="1"/>
      <c r="ABV297" s="1"/>
      <c r="ABW297" s="1"/>
      <c r="ABX297" s="1"/>
      <c r="ABY297" s="1"/>
      <c r="ABZ297" s="1"/>
      <c r="ACA297" s="1"/>
      <c r="ACB297" s="1"/>
      <c r="ACC297" s="1"/>
      <c r="ACD297" s="1"/>
      <c r="ACE297" s="1"/>
      <c r="ACF297" s="1"/>
      <c r="ACG297" s="1"/>
      <c r="ACH297" s="1"/>
      <c r="ACI297" s="1"/>
      <c r="ACJ297" s="1"/>
      <c r="ACK297" s="1"/>
      <c r="ACL297" s="1"/>
      <c r="ACM297" s="1"/>
      <c r="ACN297" s="1"/>
      <c r="ACO297" s="1"/>
      <c r="ACP297" s="1"/>
      <c r="ACQ297" s="1"/>
      <c r="ACR297" s="1"/>
      <c r="ACS297" s="1"/>
      <c r="ACT297" s="1"/>
      <c r="ACU297" s="1"/>
      <c r="ACV297" s="1"/>
      <c r="ACW297" s="1"/>
      <c r="ACX297" s="1"/>
      <c r="ACY297" s="1"/>
      <c r="ACZ297" s="1"/>
      <c r="ADA297" s="1"/>
    </row>
    <row r="298" spans="1:786" s="1" customFormat="1" ht="36" x14ac:dyDescent="0.3">
      <c r="A298" s="38">
        <v>3</v>
      </c>
      <c r="B298" s="41" t="s">
        <v>820</v>
      </c>
      <c r="C298" s="24" t="s">
        <v>65</v>
      </c>
      <c r="D298" s="25" t="s">
        <v>58</v>
      </c>
      <c r="E298" s="25" t="s">
        <v>81</v>
      </c>
      <c r="F298" s="25">
        <v>26</v>
      </c>
      <c r="G298" s="79">
        <v>985000</v>
      </c>
      <c r="H298" s="25">
        <v>2</v>
      </c>
      <c r="I298" s="25" t="s">
        <v>73</v>
      </c>
      <c r="J298" s="25" t="s">
        <v>250</v>
      </c>
      <c r="K298" s="95">
        <v>46</v>
      </c>
      <c r="L298" s="28">
        <v>1965</v>
      </c>
      <c r="M298" s="97">
        <v>23829</v>
      </c>
      <c r="N298" s="30"/>
      <c r="O298" s="31"/>
      <c r="P298" s="31"/>
      <c r="Q298" s="32" t="s">
        <v>429</v>
      </c>
      <c r="R298" s="33" t="s">
        <v>821</v>
      </c>
      <c r="S298" s="34" t="s">
        <v>329</v>
      </c>
      <c r="T298" s="35" t="str">
        <f t="shared" si="35"/>
        <v>Cu</v>
      </c>
      <c r="U298" s="34">
        <v>580</v>
      </c>
      <c r="V298" s="34">
        <v>1.1000000000000001</v>
      </c>
      <c r="W298" s="34"/>
      <c r="X298" s="34">
        <v>1.1000000000000001</v>
      </c>
      <c r="Y298" s="34" t="s">
        <v>822</v>
      </c>
      <c r="Z298" s="34">
        <v>22</v>
      </c>
      <c r="AA298" s="34" t="s">
        <v>173</v>
      </c>
      <c r="AC298" s="36">
        <f t="shared" si="31"/>
        <v>0</v>
      </c>
      <c r="AD298" s="36">
        <f t="shared" si="32"/>
        <v>0</v>
      </c>
      <c r="AE298" s="36">
        <f t="shared" si="33"/>
        <v>0</v>
      </c>
      <c r="AF298" s="36">
        <f t="shared" si="36"/>
        <v>0</v>
      </c>
      <c r="AG298" s="37"/>
      <c r="AH298" s="37">
        <f>IF(A298=1,AF298,0)</f>
        <v>0</v>
      </c>
      <c r="AI298" s="37">
        <f>IF(A298=2,AF298,0)</f>
        <v>0</v>
      </c>
      <c r="AJ298" s="37">
        <f>IF(A298=3,AF298,0)</f>
        <v>0</v>
      </c>
    </row>
    <row r="299" spans="1:786" s="81" customFormat="1" ht="36" x14ac:dyDescent="0.3">
      <c r="A299" s="38">
        <v>3</v>
      </c>
      <c r="B299" s="41" t="s">
        <v>823</v>
      </c>
      <c r="C299" s="24" t="s">
        <v>65</v>
      </c>
      <c r="D299" s="25" t="s">
        <v>58</v>
      </c>
      <c r="E299" s="25" t="s">
        <v>81</v>
      </c>
      <c r="F299" s="25">
        <v>15</v>
      </c>
      <c r="G299" s="79"/>
      <c r="H299" s="25">
        <v>1</v>
      </c>
      <c r="I299" s="25" t="s">
        <v>47</v>
      </c>
      <c r="J299" s="25" t="s">
        <v>250</v>
      </c>
      <c r="K299" s="95">
        <v>69</v>
      </c>
      <c r="L299" s="28">
        <v>1965</v>
      </c>
      <c r="M299" s="29">
        <v>23829</v>
      </c>
      <c r="N299" s="30">
        <v>35000</v>
      </c>
      <c r="O299" s="31">
        <v>5</v>
      </c>
      <c r="P299" s="31"/>
      <c r="Q299" s="32" t="s">
        <v>415</v>
      </c>
      <c r="R299" s="141" t="s">
        <v>824</v>
      </c>
      <c r="S299" s="34"/>
      <c r="T299" s="35" t="str">
        <f t="shared" si="35"/>
        <v>Cu</v>
      </c>
      <c r="U299" s="34"/>
      <c r="V299" s="34"/>
      <c r="W299" s="34"/>
      <c r="X299" s="34"/>
      <c r="Y299" s="34"/>
      <c r="Z299" s="34"/>
      <c r="AA299" s="34"/>
      <c r="AB299" s="1"/>
      <c r="AC299" s="36">
        <f t="shared" si="31"/>
        <v>1.8453560034439615E-2</v>
      </c>
      <c r="AD299" s="36">
        <f t="shared" si="32"/>
        <v>0.12820512820512819</v>
      </c>
      <c r="AE299" s="36">
        <f t="shared" si="33"/>
        <v>0</v>
      </c>
      <c r="AF299" s="36">
        <f t="shared" si="36"/>
        <v>0.14665868823956782</v>
      </c>
      <c r="AG299" s="37"/>
      <c r="AH299" s="37">
        <f>IF(A299=1,AF299,0)</f>
        <v>0</v>
      </c>
      <c r="AI299" s="37">
        <f>IF(A299=2,AF299,0)</f>
        <v>0</v>
      </c>
      <c r="AJ299" s="37">
        <f>IF(A299=3,AF299,0)</f>
        <v>0.14665868823956782</v>
      </c>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c r="BO299" s="142"/>
      <c r="BP299" s="142"/>
      <c r="BQ299" s="142"/>
      <c r="BR299" s="142"/>
      <c r="BS299" s="142"/>
      <c r="BT299" s="142"/>
      <c r="BU299" s="142"/>
      <c r="BV299" s="142"/>
      <c r="BW299" s="142"/>
      <c r="BX299" s="142"/>
      <c r="BY299" s="142"/>
      <c r="BZ299" s="142"/>
      <c r="CA299" s="142"/>
      <c r="CB299" s="142"/>
      <c r="CC299" s="142"/>
      <c r="CD299" s="142"/>
      <c r="CE299" s="142"/>
      <c r="CF299" s="142"/>
      <c r="CG299" s="142"/>
      <c r="CH299" s="142"/>
      <c r="CI299" s="142"/>
      <c r="CJ299" s="142"/>
      <c r="CK299" s="142"/>
      <c r="CL299" s="142"/>
      <c r="CM299" s="142"/>
      <c r="CN299" s="142"/>
      <c r="CO299" s="142"/>
      <c r="CP299" s="142"/>
      <c r="CQ299" s="142"/>
      <c r="CR299" s="142"/>
      <c r="CS299" s="142"/>
      <c r="CT299" s="142"/>
      <c r="CU299" s="142"/>
      <c r="CV299" s="142"/>
      <c r="CW299" s="142"/>
      <c r="CX299" s="142"/>
      <c r="CY299" s="142"/>
      <c r="CZ299" s="142"/>
      <c r="DA299" s="142"/>
      <c r="DB299" s="142"/>
      <c r="DC299" s="142"/>
      <c r="DD299" s="142"/>
      <c r="DE299" s="142"/>
      <c r="DF299" s="142"/>
      <c r="DG299" s="142"/>
      <c r="DH299" s="142"/>
      <c r="DI299" s="142"/>
      <c r="DJ299" s="142"/>
      <c r="DK299" s="142"/>
      <c r="DL299" s="142"/>
      <c r="DM299" s="142"/>
      <c r="DN299" s="142"/>
      <c r="DO299" s="142"/>
      <c r="DP299" s="142"/>
      <c r="DQ299" s="142"/>
      <c r="DR299" s="142"/>
      <c r="DS299" s="142"/>
      <c r="DT299" s="142"/>
      <c r="DU299" s="142"/>
      <c r="DV299" s="142"/>
      <c r="DW299" s="142"/>
      <c r="DX299" s="142"/>
      <c r="DY299" s="142"/>
      <c r="DZ299" s="142"/>
      <c r="EA299" s="142"/>
      <c r="EB299" s="142"/>
      <c r="EC299" s="142"/>
      <c r="ED299" s="142"/>
      <c r="EE299" s="142"/>
      <c r="EF299" s="142"/>
      <c r="EG299" s="142"/>
      <c r="EH299" s="142"/>
      <c r="EI299" s="142"/>
      <c r="EJ299" s="142"/>
      <c r="EK299" s="142"/>
      <c r="EL299" s="142"/>
      <c r="EM299" s="142"/>
      <c r="EN299" s="142"/>
      <c r="EO299" s="142"/>
      <c r="EP299" s="142"/>
      <c r="EQ299" s="142"/>
      <c r="ER299" s="142"/>
      <c r="ES299" s="142"/>
      <c r="ET299" s="142"/>
      <c r="EU299" s="142"/>
      <c r="EV299" s="142"/>
      <c r="EW299" s="142"/>
      <c r="EX299" s="142"/>
      <c r="EY299" s="142"/>
      <c r="EZ299" s="142"/>
      <c r="FA299" s="142"/>
      <c r="FB299" s="142"/>
      <c r="FC299" s="142"/>
      <c r="FD299" s="142"/>
      <c r="FE299" s="142"/>
      <c r="FF299" s="142"/>
      <c r="FG299" s="142"/>
      <c r="FH299" s="142"/>
      <c r="FI299" s="142"/>
      <c r="FJ299" s="142"/>
      <c r="FK299" s="142"/>
      <c r="FL299" s="142"/>
      <c r="FM299" s="142"/>
      <c r="FN299" s="142"/>
      <c r="FO299" s="142"/>
      <c r="FP299" s="142"/>
      <c r="FQ299" s="142"/>
      <c r="FR299" s="142"/>
      <c r="FS299" s="142"/>
      <c r="FT299" s="142"/>
      <c r="FU299" s="142"/>
      <c r="FV299" s="142"/>
      <c r="FW299" s="142"/>
      <c r="FX299" s="142"/>
      <c r="FY299" s="142"/>
      <c r="FZ299" s="142"/>
      <c r="GA299" s="142"/>
      <c r="GB299" s="142"/>
      <c r="GC299" s="142"/>
      <c r="GD299" s="142"/>
      <c r="GE299" s="142"/>
      <c r="GF299" s="142"/>
      <c r="GG299" s="142"/>
      <c r="GH299" s="142"/>
      <c r="GI299" s="142"/>
      <c r="GJ299" s="142"/>
      <c r="GK299" s="142"/>
      <c r="GL299" s="142"/>
      <c r="GM299" s="142"/>
      <c r="GN299" s="142"/>
      <c r="GO299" s="142"/>
      <c r="GP299" s="142"/>
      <c r="GQ299" s="142"/>
      <c r="GR299" s="142"/>
      <c r="GS299" s="142"/>
      <c r="GT299" s="142"/>
      <c r="GU299" s="142"/>
      <c r="GV299" s="142"/>
      <c r="GW299" s="142"/>
      <c r="GX299" s="142"/>
      <c r="GY299" s="142"/>
      <c r="GZ299" s="142"/>
      <c r="HA299" s="142"/>
      <c r="HB299" s="142"/>
      <c r="HC299" s="142"/>
      <c r="HD299" s="142"/>
      <c r="HE299" s="142"/>
      <c r="HF299" s="142"/>
      <c r="HG299" s="142"/>
      <c r="HH299" s="142"/>
      <c r="HI299" s="142"/>
      <c r="HJ299" s="142"/>
      <c r="HK299" s="142"/>
      <c r="HL299" s="142"/>
      <c r="HM299" s="142"/>
      <c r="HN299" s="142"/>
      <c r="HO299" s="142"/>
      <c r="HP299" s="142"/>
      <c r="HQ299" s="142"/>
      <c r="HR299" s="142"/>
      <c r="HS299" s="142"/>
      <c r="HT299" s="142"/>
      <c r="HU299" s="142"/>
      <c r="HV299" s="142"/>
      <c r="HW299" s="142"/>
      <c r="HX299" s="142"/>
      <c r="HY299" s="142"/>
      <c r="HZ299" s="142"/>
      <c r="IA299" s="142"/>
      <c r="IB299" s="142"/>
      <c r="IC299" s="142"/>
      <c r="ID299" s="142"/>
      <c r="IE299" s="142"/>
      <c r="IF299" s="142"/>
      <c r="IG299" s="142"/>
      <c r="IH299" s="142"/>
      <c r="II299" s="142"/>
      <c r="IJ299" s="142"/>
      <c r="IK299" s="142"/>
      <c r="IL299" s="142"/>
      <c r="IM299" s="142"/>
      <c r="IN299" s="142"/>
      <c r="IO299" s="142"/>
      <c r="IP299" s="142"/>
      <c r="IQ299" s="142"/>
      <c r="IR299" s="142"/>
      <c r="IS299" s="142"/>
      <c r="IT299" s="142"/>
      <c r="IU299" s="142"/>
      <c r="IV299" s="142"/>
      <c r="IW299" s="142"/>
      <c r="IX299" s="142"/>
      <c r="IY299" s="142"/>
      <c r="IZ299" s="142"/>
      <c r="JA299" s="142"/>
      <c r="JB299" s="142"/>
      <c r="JC299" s="142"/>
      <c r="JD299" s="142"/>
      <c r="JE299" s="142"/>
      <c r="JF299" s="142"/>
      <c r="JG299" s="142"/>
      <c r="JH299" s="142"/>
      <c r="JI299" s="142"/>
      <c r="JJ299" s="142"/>
      <c r="JK299" s="142"/>
      <c r="JL299" s="142"/>
      <c r="JM299" s="142"/>
      <c r="JN299" s="142"/>
      <c r="JO299" s="142"/>
      <c r="JP299" s="142"/>
      <c r="JQ299" s="142"/>
      <c r="JR299" s="142"/>
      <c r="JS299" s="142"/>
      <c r="JT299" s="142"/>
      <c r="JU299" s="142"/>
      <c r="JV299" s="142"/>
      <c r="JW299" s="142"/>
      <c r="JX299" s="142"/>
      <c r="JY299" s="142"/>
      <c r="JZ299" s="142"/>
      <c r="KA299" s="142"/>
      <c r="KB299" s="142"/>
      <c r="KC299" s="142"/>
      <c r="KD299" s="142"/>
      <c r="KE299" s="142"/>
      <c r="KF299" s="142"/>
      <c r="KG299" s="142"/>
      <c r="KH299" s="142"/>
      <c r="KI299" s="142"/>
      <c r="KJ299" s="142"/>
      <c r="KK299" s="142"/>
      <c r="KL299" s="142"/>
      <c r="KM299" s="142"/>
      <c r="KN299" s="142"/>
      <c r="KO299" s="142"/>
      <c r="KP299" s="142"/>
      <c r="KQ299" s="142"/>
      <c r="KR299" s="142"/>
      <c r="KS299" s="142"/>
      <c r="KT299" s="142"/>
      <c r="KU299" s="142"/>
      <c r="KV299" s="142"/>
      <c r="KW299" s="142"/>
      <c r="KX299" s="142"/>
      <c r="KY299" s="142"/>
      <c r="KZ299" s="142"/>
      <c r="LA299" s="142"/>
      <c r="LB299" s="142"/>
      <c r="LC299" s="142"/>
      <c r="LD299" s="142"/>
      <c r="LE299" s="142"/>
      <c r="LF299" s="142"/>
      <c r="LG299" s="142"/>
      <c r="LH299" s="142"/>
      <c r="LI299" s="142"/>
      <c r="LJ299" s="142"/>
      <c r="LK299" s="142"/>
      <c r="LL299" s="142"/>
      <c r="LM299" s="142"/>
      <c r="LN299" s="142"/>
      <c r="LO299" s="142"/>
      <c r="LP299" s="142"/>
      <c r="LQ299" s="142"/>
      <c r="LR299" s="142"/>
      <c r="LS299" s="142"/>
      <c r="LT299" s="142"/>
      <c r="LU299" s="142"/>
      <c r="LV299" s="142"/>
      <c r="LW299" s="142"/>
      <c r="LX299" s="142"/>
      <c r="LY299" s="142"/>
      <c r="LZ299" s="142"/>
      <c r="MA299" s="142"/>
      <c r="MB299" s="142"/>
      <c r="MC299" s="142"/>
      <c r="MD299" s="142"/>
      <c r="ME299" s="142"/>
      <c r="MF299" s="142"/>
      <c r="MG299" s="142"/>
      <c r="MH299" s="142"/>
      <c r="MI299" s="142"/>
      <c r="MJ299" s="142"/>
      <c r="MK299" s="142"/>
      <c r="ML299" s="142"/>
      <c r="MM299" s="142"/>
      <c r="MN299" s="142"/>
      <c r="MO299" s="142"/>
      <c r="MP299" s="142"/>
      <c r="MQ299" s="142"/>
      <c r="MR299" s="142"/>
      <c r="MS299" s="142"/>
      <c r="MT299" s="142"/>
      <c r="MU299" s="142"/>
      <c r="MV299" s="142"/>
      <c r="MW299" s="142"/>
      <c r="MX299" s="142"/>
      <c r="MY299" s="142"/>
      <c r="MZ299" s="142"/>
      <c r="NA299" s="142"/>
      <c r="NB299" s="142"/>
      <c r="NC299" s="142"/>
      <c r="ND299" s="142"/>
      <c r="NE299" s="142"/>
      <c r="NF299" s="142"/>
      <c r="NG299" s="142"/>
      <c r="NH299" s="142"/>
      <c r="NI299" s="142"/>
      <c r="NJ299" s="142"/>
      <c r="NK299" s="142"/>
      <c r="NL299" s="142"/>
      <c r="NM299" s="142"/>
      <c r="NN299" s="142"/>
      <c r="NO299" s="142"/>
      <c r="NP299" s="142"/>
      <c r="NQ299" s="142"/>
      <c r="NR299" s="142"/>
      <c r="NS299" s="142"/>
      <c r="NT299" s="142"/>
      <c r="NU299" s="142"/>
      <c r="NV299" s="142"/>
      <c r="NW299" s="142"/>
      <c r="NX299" s="142"/>
      <c r="NY299" s="142"/>
      <c r="NZ299" s="142"/>
      <c r="OA299" s="142"/>
      <c r="OB299" s="142"/>
      <c r="OC299" s="142"/>
      <c r="OD299" s="142"/>
      <c r="OE299" s="142"/>
      <c r="OF299" s="142"/>
      <c r="OG299" s="142"/>
      <c r="OH299" s="142"/>
      <c r="OI299" s="142"/>
      <c r="OJ299" s="142"/>
      <c r="OK299" s="142"/>
      <c r="OL299" s="142"/>
      <c r="OM299" s="142"/>
      <c r="ON299" s="142"/>
      <c r="OO299" s="142"/>
      <c r="OP299" s="142"/>
      <c r="OQ299" s="142"/>
      <c r="OR299" s="142"/>
      <c r="OS299" s="142"/>
      <c r="OT299" s="142"/>
      <c r="OU299" s="142"/>
      <c r="OV299" s="142"/>
      <c r="OW299" s="142"/>
      <c r="OX299" s="142"/>
      <c r="OY299" s="142"/>
      <c r="OZ299" s="142"/>
      <c r="PA299" s="142"/>
      <c r="PB299" s="142"/>
      <c r="PC299" s="142"/>
      <c r="PD299" s="142"/>
      <c r="PE299" s="142"/>
      <c r="PF299" s="142"/>
      <c r="PG299" s="142"/>
      <c r="PH299" s="142"/>
      <c r="PI299" s="142"/>
      <c r="PJ299" s="142"/>
      <c r="PK299" s="142"/>
      <c r="PL299" s="142"/>
      <c r="PM299" s="142"/>
      <c r="PN299" s="142"/>
      <c r="PO299" s="142"/>
      <c r="PP299" s="142"/>
      <c r="PQ299" s="142"/>
      <c r="PR299" s="142"/>
      <c r="PS299" s="142"/>
      <c r="PT299" s="142"/>
      <c r="PU299" s="142"/>
      <c r="PV299" s="142"/>
      <c r="PW299" s="142"/>
      <c r="PX299" s="142"/>
      <c r="PY299" s="142"/>
      <c r="PZ299" s="142"/>
      <c r="QA299" s="142"/>
      <c r="QB299" s="142"/>
      <c r="QC299" s="142"/>
      <c r="QD299" s="142"/>
      <c r="QE299" s="142"/>
      <c r="QF299" s="142"/>
      <c r="QG299" s="142"/>
      <c r="QH299" s="142"/>
      <c r="QI299" s="142"/>
      <c r="QJ299" s="142"/>
      <c r="QK299" s="142"/>
      <c r="QL299" s="142"/>
      <c r="QM299" s="142"/>
      <c r="QN299" s="142"/>
      <c r="QO299" s="142"/>
      <c r="QP299" s="142"/>
      <c r="QQ299" s="142"/>
      <c r="QR299" s="142"/>
      <c r="QS299" s="142"/>
      <c r="QT299" s="142"/>
      <c r="QU299" s="142"/>
      <c r="QV299" s="142"/>
      <c r="QW299" s="142"/>
      <c r="QX299" s="142"/>
      <c r="QY299" s="142"/>
      <c r="QZ299" s="142"/>
      <c r="RA299" s="142"/>
      <c r="RB299" s="142"/>
      <c r="RC299" s="142"/>
      <c r="RD299" s="142"/>
      <c r="RE299" s="142"/>
      <c r="RF299" s="142"/>
      <c r="RG299" s="142"/>
      <c r="RH299" s="142"/>
      <c r="RI299" s="142"/>
      <c r="RJ299" s="142"/>
      <c r="RK299" s="142"/>
      <c r="RL299" s="142"/>
      <c r="RM299" s="142"/>
      <c r="RN299" s="142"/>
      <c r="RO299" s="142"/>
      <c r="RP299" s="142"/>
      <c r="RQ299" s="142"/>
      <c r="RR299" s="142"/>
      <c r="RS299" s="142"/>
      <c r="RT299" s="142"/>
      <c r="RU299" s="142"/>
      <c r="RV299" s="142"/>
      <c r="RW299" s="142"/>
      <c r="RX299" s="142"/>
      <c r="RY299" s="142"/>
      <c r="RZ299" s="142"/>
      <c r="SA299" s="142"/>
      <c r="SB299" s="142"/>
      <c r="SC299" s="142"/>
      <c r="SD299" s="142"/>
      <c r="SE299" s="142"/>
      <c r="SF299" s="142"/>
      <c r="SG299" s="142"/>
      <c r="SH299" s="142"/>
      <c r="SI299" s="142"/>
      <c r="SJ299" s="142"/>
      <c r="SK299" s="142"/>
      <c r="SL299" s="142"/>
      <c r="SM299" s="142"/>
      <c r="SN299" s="142"/>
      <c r="SO299" s="142"/>
      <c r="SP299" s="142"/>
      <c r="SQ299" s="142"/>
      <c r="SR299" s="142"/>
      <c r="SS299" s="142"/>
      <c r="ST299" s="142"/>
      <c r="SU299" s="142"/>
      <c r="SV299" s="142"/>
      <c r="SW299" s="142"/>
      <c r="SX299" s="142"/>
      <c r="SY299" s="142"/>
      <c r="SZ299" s="142"/>
      <c r="TA299" s="142"/>
      <c r="TB299" s="142"/>
      <c r="TC299" s="142"/>
      <c r="TD299" s="142"/>
      <c r="TE299" s="142"/>
      <c r="TF299" s="142"/>
      <c r="TG299" s="142"/>
      <c r="TH299" s="142"/>
      <c r="TI299" s="142"/>
      <c r="TJ299" s="142"/>
      <c r="TK299" s="142"/>
      <c r="TL299" s="142"/>
      <c r="TM299" s="142"/>
      <c r="TN299" s="142"/>
      <c r="TO299" s="142"/>
      <c r="TP299" s="142"/>
      <c r="TQ299" s="142"/>
      <c r="TR299" s="142"/>
      <c r="TS299" s="142"/>
      <c r="TT299" s="142"/>
      <c r="TU299" s="142"/>
      <c r="TV299" s="142"/>
      <c r="TW299" s="142"/>
      <c r="TX299" s="142"/>
      <c r="TY299" s="142"/>
      <c r="TZ299" s="142"/>
      <c r="UA299" s="142"/>
      <c r="UB299" s="142"/>
      <c r="UC299" s="142"/>
      <c r="UD299" s="142"/>
      <c r="UE299" s="142"/>
      <c r="UF299" s="142"/>
      <c r="UG299" s="142"/>
      <c r="UH299" s="142"/>
      <c r="UI299" s="142"/>
      <c r="UJ299" s="142"/>
      <c r="UK299" s="142"/>
      <c r="UL299" s="142"/>
      <c r="UM299" s="142"/>
      <c r="UN299" s="142"/>
      <c r="UO299" s="142"/>
      <c r="UP299" s="142"/>
      <c r="UQ299" s="142"/>
      <c r="UR299" s="142"/>
      <c r="US299" s="142"/>
      <c r="UT299" s="142"/>
      <c r="UU299" s="142"/>
      <c r="UV299" s="142"/>
      <c r="UW299" s="142"/>
      <c r="UX299" s="142"/>
      <c r="UY299" s="142"/>
      <c r="UZ299" s="142"/>
      <c r="VA299" s="142"/>
      <c r="VB299" s="142"/>
      <c r="VC299" s="142"/>
      <c r="VD299" s="142"/>
      <c r="VE299" s="142"/>
      <c r="VF299" s="142"/>
      <c r="VG299" s="142"/>
      <c r="VH299" s="142"/>
      <c r="VI299" s="142"/>
      <c r="VJ299" s="142"/>
      <c r="VK299" s="142"/>
      <c r="VL299" s="142"/>
      <c r="VM299" s="142"/>
      <c r="VN299" s="142"/>
      <c r="VO299" s="142"/>
      <c r="VP299" s="142"/>
      <c r="VQ299" s="142"/>
      <c r="VR299" s="142"/>
      <c r="VS299" s="142"/>
      <c r="VT299" s="142"/>
      <c r="VU299" s="142"/>
      <c r="VV299" s="142"/>
      <c r="VW299" s="142"/>
      <c r="VX299" s="142"/>
      <c r="VY299" s="142"/>
      <c r="VZ299" s="142"/>
      <c r="WA299" s="142"/>
      <c r="WB299" s="142"/>
      <c r="WC299" s="142"/>
      <c r="WD299" s="142"/>
      <c r="WE299" s="142"/>
      <c r="WF299" s="142"/>
      <c r="WG299" s="142"/>
      <c r="WH299" s="142"/>
      <c r="WI299" s="142"/>
      <c r="WJ299" s="142"/>
      <c r="WK299" s="142"/>
      <c r="WL299" s="142"/>
      <c r="WM299" s="142"/>
      <c r="WN299" s="142"/>
      <c r="WO299" s="142"/>
      <c r="WP299" s="142"/>
      <c r="WQ299" s="142"/>
      <c r="WR299" s="142"/>
      <c r="WS299" s="142"/>
      <c r="WT299" s="142"/>
      <c r="WU299" s="142"/>
      <c r="WV299" s="142"/>
      <c r="WW299" s="142"/>
      <c r="WX299" s="142"/>
      <c r="WY299" s="142"/>
      <c r="WZ299" s="142"/>
      <c r="XA299" s="142"/>
      <c r="XB299" s="142"/>
      <c r="XC299" s="142"/>
      <c r="XD299" s="142"/>
      <c r="XE299" s="142"/>
      <c r="XF299" s="142"/>
      <c r="XG299" s="142"/>
      <c r="XH299" s="142"/>
      <c r="XI299" s="142"/>
      <c r="XJ299" s="142"/>
      <c r="XK299" s="142"/>
      <c r="XL299" s="142"/>
      <c r="XM299" s="142"/>
      <c r="XN299" s="142"/>
      <c r="XO299" s="142"/>
      <c r="XP299" s="142"/>
      <c r="XQ299" s="142"/>
      <c r="XR299" s="142"/>
      <c r="XS299" s="142"/>
      <c r="XT299" s="142"/>
      <c r="XU299" s="142"/>
      <c r="XV299" s="142"/>
      <c r="XW299" s="142"/>
      <c r="XX299" s="142"/>
      <c r="XY299" s="142"/>
      <c r="XZ299" s="142"/>
      <c r="YA299" s="142"/>
      <c r="YB299" s="142"/>
      <c r="YC299" s="142"/>
      <c r="YD299" s="142"/>
      <c r="YE299" s="142"/>
      <c r="YF299" s="142"/>
      <c r="YG299" s="142"/>
      <c r="YH299" s="142"/>
      <c r="YI299" s="142"/>
      <c r="YJ299" s="142"/>
      <c r="YK299" s="142"/>
      <c r="YL299" s="142"/>
      <c r="YM299" s="142"/>
      <c r="YN299" s="142"/>
      <c r="YO299" s="142"/>
      <c r="YP299" s="142"/>
      <c r="YQ299" s="142"/>
      <c r="YR299" s="142"/>
      <c r="YS299" s="142"/>
      <c r="YT299" s="142"/>
      <c r="YU299" s="142"/>
      <c r="YV299" s="142"/>
      <c r="YW299" s="142"/>
      <c r="YX299" s="142"/>
      <c r="YY299" s="142"/>
      <c r="YZ299" s="142"/>
      <c r="ZA299" s="142"/>
      <c r="ZB299" s="142"/>
      <c r="ZC299" s="142"/>
      <c r="ZD299" s="142"/>
      <c r="ZE299" s="142"/>
      <c r="ZF299" s="142"/>
      <c r="ZG299" s="142"/>
      <c r="ZH299" s="142"/>
      <c r="ZI299" s="142"/>
      <c r="ZJ299" s="142"/>
      <c r="ZK299" s="142"/>
      <c r="ZL299" s="142"/>
      <c r="ZM299" s="142"/>
      <c r="ZN299" s="142"/>
      <c r="ZO299" s="142"/>
      <c r="ZP299" s="142"/>
      <c r="ZQ299" s="142"/>
      <c r="ZR299" s="142"/>
      <c r="ZS299" s="142"/>
      <c r="ZT299" s="142"/>
      <c r="ZU299" s="142"/>
      <c r="ZV299" s="142"/>
      <c r="ZW299" s="142"/>
      <c r="ZX299" s="142"/>
      <c r="ZY299" s="142"/>
      <c r="ZZ299" s="142"/>
      <c r="AAA299" s="142"/>
      <c r="AAB299" s="142"/>
      <c r="AAC299" s="142"/>
      <c r="AAD299" s="142"/>
      <c r="AAE299" s="142"/>
      <c r="AAF299" s="142"/>
      <c r="AAG299" s="142"/>
      <c r="AAH299" s="142"/>
      <c r="AAI299" s="142"/>
      <c r="AAJ299" s="142"/>
      <c r="AAK299" s="142"/>
      <c r="AAL299" s="142"/>
      <c r="AAM299" s="142"/>
      <c r="AAN299" s="142"/>
      <c r="AAO299" s="142"/>
      <c r="AAP299" s="142"/>
      <c r="AAQ299" s="142"/>
      <c r="AAR299" s="142"/>
      <c r="AAS299" s="142"/>
      <c r="AAT299" s="142"/>
      <c r="AAU299" s="142"/>
      <c r="AAV299" s="142"/>
      <c r="AAW299" s="142"/>
      <c r="AAX299" s="142"/>
      <c r="AAY299" s="142"/>
      <c r="AAZ299" s="142"/>
      <c r="ABA299" s="142"/>
      <c r="ABB299" s="142"/>
      <c r="ABC299" s="142"/>
      <c r="ABD299" s="142"/>
      <c r="ABE299" s="142"/>
      <c r="ABF299" s="142"/>
      <c r="ABG299" s="142"/>
      <c r="ABH299" s="142"/>
      <c r="ABI299" s="142"/>
      <c r="ABJ299" s="142"/>
      <c r="ABK299" s="142"/>
      <c r="ABL299" s="142"/>
      <c r="ABM299" s="142"/>
      <c r="ABN299" s="142"/>
      <c r="ABO299" s="142"/>
      <c r="ABP299" s="142"/>
      <c r="ABQ299" s="142"/>
      <c r="ABR299" s="142"/>
      <c r="ABS299" s="142"/>
      <c r="ABT299" s="142"/>
      <c r="ABU299" s="142"/>
      <c r="ABV299" s="142"/>
      <c r="ABW299" s="142"/>
      <c r="ABX299" s="142"/>
      <c r="ABY299" s="142"/>
      <c r="ABZ299" s="142"/>
      <c r="ACA299" s="142"/>
      <c r="ACB299" s="142"/>
      <c r="ACC299" s="142"/>
      <c r="ACD299" s="142"/>
      <c r="ACE299" s="142"/>
      <c r="ACF299" s="142"/>
      <c r="ACG299" s="142"/>
      <c r="ACH299" s="142"/>
      <c r="ACI299" s="142"/>
      <c r="ACJ299" s="142"/>
      <c r="ACK299" s="142"/>
      <c r="ACL299" s="142"/>
      <c r="ACM299" s="142"/>
      <c r="ACN299" s="142"/>
      <c r="ACO299" s="142"/>
      <c r="ACP299" s="142"/>
      <c r="ACQ299" s="142"/>
      <c r="ACR299" s="142"/>
      <c r="ACS299" s="142"/>
      <c r="ACT299" s="142"/>
      <c r="ACU299" s="142"/>
      <c r="ACV299" s="142"/>
      <c r="ACW299" s="142"/>
      <c r="ACX299" s="142"/>
      <c r="ACY299" s="142"/>
      <c r="ACZ299" s="142"/>
      <c r="ADA299" s="142"/>
    </row>
    <row r="300" spans="1:786" s="81" customFormat="1" ht="24" x14ac:dyDescent="0.3">
      <c r="A300" s="38">
        <v>3</v>
      </c>
      <c r="B300" s="41" t="s">
        <v>825</v>
      </c>
      <c r="C300" s="24" t="s">
        <v>65</v>
      </c>
      <c r="D300" s="25" t="s">
        <v>58</v>
      </c>
      <c r="E300" s="25"/>
      <c r="F300" s="25">
        <v>15</v>
      </c>
      <c r="G300" s="79">
        <v>43000</v>
      </c>
      <c r="H300" s="25">
        <v>1</v>
      </c>
      <c r="I300" s="25" t="s">
        <v>47</v>
      </c>
      <c r="J300" s="25" t="s">
        <v>250</v>
      </c>
      <c r="K300" s="95">
        <v>71</v>
      </c>
      <c r="L300" s="28">
        <v>1965</v>
      </c>
      <c r="M300" s="29">
        <v>23829</v>
      </c>
      <c r="N300" s="30">
        <v>21000</v>
      </c>
      <c r="O300" s="31">
        <v>5</v>
      </c>
      <c r="P300" s="31"/>
      <c r="Q300" s="32" t="s">
        <v>415</v>
      </c>
      <c r="R300" s="141" t="s">
        <v>826</v>
      </c>
      <c r="S300" s="34"/>
      <c r="T300" s="35" t="str">
        <f t="shared" si="35"/>
        <v>Cu</v>
      </c>
      <c r="U300" s="34"/>
      <c r="V300" s="34"/>
      <c r="W300" s="34"/>
      <c r="X300" s="34"/>
      <c r="Y300" s="34"/>
      <c r="Z300" s="34"/>
      <c r="AA300" s="34"/>
      <c r="AB300" s="1"/>
      <c r="AC300" s="36">
        <f t="shared" si="31"/>
        <v>1.1072136020663769E-2</v>
      </c>
      <c r="AD300" s="36">
        <f t="shared" si="32"/>
        <v>0.12820512820512819</v>
      </c>
      <c r="AE300" s="36">
        <f t="shared" si="33"/>
        <v>0</v>
      </c>
      <c r="AF300" s="36">
        <f t="shared" si="36"/>
        <v>0.13927726422579195</v>
      </c>
      <c r="AG300" s="37"/>
      <c r="AH300" s="37">
        <f>IF(A300=1,AF300,0)</f>
        <v>0</v>
      </c>
      <c r="AI300" s="37">
        <f>IF(A300=2,AF300,0)</f>
        <v>0</v>
      </c>
      <c r="AJ300" s="37">
        <f>IF(A300=3,AF300,0)</f>
        <v>0.13927726422579195</v>
      </c>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c r="JB300" s="1"/>
      <c r="JC300" s="1"/>
      <c r="JD300" s="1"/>
      <c r="JE300" s="1"/>
      <c r="JF300" s="1"/>
      <c r="JG300" s="1"/>
      <c r="JH300" s="1"/>
      <c r="JI300" s="1"/>
      <c r="JJ300" s="1"/>
      <c r="JK300" s="1"/>
      <c r="JL300" s="1"/>
      <c r="JM300" s="1"/>
      <c r="JN300" s="1"/>
      <c r="JO300" s="1"/>
      <c r="JP300" s="1"/>
      <c r="JQ300" s="1"/>
      <c r="JR300" s="1"/>
      <c r="JS300" s="1"/>
      <c r="JT300" s="1"/>
      <c r="JU300" s="1"/>
      <c r="JV300" s="1"/>
      <c r="JW300" s="1"/>
      <c r="JX300" s="1"/>
      <c r="JY300" s="1"/>
      <c r="JZ300" s="1"/>
      <c r="KA300" s="1"/>
      <c r="KB300" s="1"/>
      <c r="KC300" s="1"/>
      <c r="KD300" s="1"/>
      <c r="KE300" s="1"/>
      <c r="KF300" s="1"/>
      <c r="KG300" s="1"/>
      <c r="KH300" s="1"/>
      <c r="KI300" s="1"/>
      <c r="KJ300" s="1"/>
      <c r="KK300" s="1"/>
      <c r="KL300" s="1"/>
      <c r="KM300" s="1"/>
      <c r="KN300" s="1"/>
      <c r="KO300" s="1"/>
      <c r="KP300" s="1"/>
      <c r="KQ300" s="1"/>
      <c r="KR300" s="1"/>
      <c r="KS300" s="1"/>
      <c r="KT300" s="1"/>
      <c r="KU300" s="1"/>
      <c r="KV300" s="1"/>
      <c r="KW300" s="1"/>
      <c r="KX300" s="1"/>
      <c r="KY300" s="1"/>
      <c r="KZ300" s="1"/>
      <c r="LA300" s="1"/>
      <c r="LB300" s="1"/>
      <c r="LC300" s="1"/>
      <c r="LD300" s="1"/>
      <c r="LE300" s="1"/>
      <c r="LF300" s="1"/>
      <c r="LG300" s="1"/>
      <c r="LH300" s="1"/>
      <c r="LI300" s="1"/>
      <c r="LJ300" s="1"/>
      <c r="LK300" s="1"/>
      <c r="LL300" s="1"/>
      <c r="LM300" s="1"/>
      <c r="LN300" s="1"/>
      <c r="LO300" s="1"/>
      <c r="LP300" s="1"/>
      <c r="LQ300" s="1"/>
      <c r="LR300" s="1"/>
      <c r="LS300" s="1"/>
      <c r="LT300" s="1"/>
      <c r="LU300" s="1"/>
      <c r="LV300" s="1"/>
      <c r="LW300" s="1"/>
      <c r="LX300" s="1"/>
      <c r="LY300" s="1"/>
      <c r="LZ300" s="1"/>
      <c r="MA300" s="1"/>
      <c r="MB300" s="1"/>
      <c r="MC300" s="1"/>
      <c r="MD300" s="1"/>
      <c r="ME300" s="1"/>
      <c r="MF300" s="1"/>
      <c r="MG300" s="1"/>
      <c r="MH300" s="1"/>
      <c r="MI300" s="1"/>
      <c r="MJ300" s="1"/>
      <c r="MK300" s="1"/>
      <c r="ML300" s="1"/>
      <c r="MM300" s="1"/>
      <c r="MN300" s="1"/>
      <c r="MO300" s="1"/>
      <c r="MP300" s="1"/>
      <c r="MQ300" s="1"/>
      <c r="MR300" s="1"/>
      <c r="MS300" s="1"/>
      <c r="MT300" s="1"/>
      <c r="MU300" s="1"/>
      <c r="MV300" s="1"/>
      <c r="MW300" s="1"/>
      <c r="MX300" s="1"/>
      <c r="MY300" s="1"/>
      <c r="MZ300" s="1"/>
      <c r="NA300" s="1"/>
      <c r="NB300" s="1"/>
      <c r="NC300" s="1"/>
      <c r="ND300" s="1"/>
      <c r="NE300" s="1"/>
      <c r="NF300" s="1"/>
      <c r="NG300" s="1"/>
      <c r="NH300" s="1"/>
      <c r="NI300" s="1"/>
      <c r="NJ300" s="1"/>
      <c r="NK300" s="1"/>
      <c r="NL300" s="1"/>
      <c r="NM300" s="1"/>
      <c r="NN300" s="1"/>
      <c r="NO300" s="1"/>
      <c r="NP300" s="1"/>
      <c r="NQ300" s="1"/>
      <c r="NR300" s="1"/>
      <c r="NS300" s="1"/>
      <c r="NT300" s="1"/>
      <c r="NU300" s="1"/>
      <c r="NV300" s="1"/>
      <c r="NW300" s="1"/>
      <c r="NX300" s="1"/>
      <c r="NY300" s="1"/>
      <c r="NZ300" s="1"/>
      <c r="OA300" s="1"/>
      <c r="OB300" s="1"/>
      <c r="OC300" s="1"/>
      <c r="OD300" s="1"/>
      <c r="OE300" s="1"/>
      <c r="OF300" s="1"/>
      <c r="OG300" s="1"/>
      <c r="OH300" s="1"/>
      <c r="OI300" s="1"/>
      <c r="OJ300" s="1"/>
      <c r="OK300" s="1"/>
      <c r="OL300" s="1"/>
      <c r="OM300" s="1"/>
      <c r="ON300" s="1"/>
      <c r="OO300" s="1"/>
      <c r="OP300" s="1"/>
      <c r="OQ300" s="1"/>
      <c r="OR300" s="1"/>
      <c r="OS300" s="1"/>
      <c r="OT300" s="1"/>
      <c r="OU300" s="1"/>
      <c r="OV300" s="1"/>
      <c r="OW300" s="1"/>
      <c r="OX300" s="1"/>
      <c r="OY300" s="1"/>
      <c r="OZ300" s="1"/>
      <c r="PA300" s="1"/>
      <c r="PB300" s="1"/>
      <c r="PC300" s="1"/>
      <c r="PD300" s="1"/>
      <c r="PE300" s="1"/>
      <c r="PF300" s="1"/>
      <c r="PG300" s="1"/>
      <c r="PH300" s="1"/>
      <c r="PI300" s="1"/>
      <c r="PJ300" s="1"/>
      <c r="PK300" s="1"/>
      <c r="PL300" s="1"/>
      <c r="PM300" s="1"/>
      <c r="PN300" s="1"/>
      <c r="PO300" s="1"/>
      <c r="PP300" s="1"/>
      <c r="PQ300" s="1"/>
      <c r="PR300" s="1"/>
      <c r="PS300" s="1"/>
      <c r="PT300" s="1"/>
      <c r="PU300" s="1"/>
      <c r="PV300" s="1"/>
      <c r="PW300" s="1"/>
      <c r="PX300" s="1"/>
      <c r="PY300" s="1"/>
      <c r="PZ300" s="1"/>
      <c r="QA300" s="1"/>
      <c r="QB300" s="1"/>
      <c r="QC300" s="1"/>
      <c r="QD300" s="1"/>
      <c r="QE300" s="1"/>
      <c r="QF300" s="1"/>
      <c r="QG300" s="1"/>
      <c r="QH300" s="1"/>
      <c r="QI300" s="1"/>
      <c r="QJ300" s="1"/>
      <c r="QK300" s="1"/>
      <c r="QL300" s="1"/>
      <c r="QM300" s="1"/>
      <c r="QN300" s="1"/>
      <c r="QO300" s="1"/>
      <c r="QP300" s="1"/>
      <c r="QQ300" s="1"/>
      <c r="QR300" s="1"/>
      <c r="QS300" s="1"/>
      <c r="QT300" s="1"/>
      <c r="QU300" s="1"/>
      <c r="QV300" s="1"/>
      <c r="QW300" s="1"/>
      <c r="QX300" s="1"/>
      <c r="QY300" s="1"/>
      <c r="QZ300" s="1"/>
      <c r="RA300" s="1"/>
      <c r="RB300" s="1"/>
      <c r="RC300" s="1"/>
      <c r="RD300" s="1"/>
      <c r="RE300" s="1"/>
      <c r="RF300" s="1"/>
      <c r="RG300" s="1"/>
      <c r="RH300" s="1"/>
      <c r="RI300" s="1"/>
      <c r="RJ300" s="1"/>
      <c r="RK300" s="1"/>
      <c r="RL300" s="1"/>
      <c r="RM300" s="1"/>
      <c r="RN300" s="1"/>
      <c r="RO300" s="1"/>
      <c r="RP300" s="1"/>
      <c r="RQ300" s="1"/>
      <c r="RR300" s="1"/>
      <c r="RS300" s="1"/>
      <c r="RT300" s="1"/>
      <c r="RU300" s="1"/>
      <c r="RV300" s="1"/>
      <c r="RW300" s="1"/>
      <c r="RX300" s="1"/>
      <c r="RY300" s="1"/>
      <c r="RZ300" s="1"/>
      <c r="SA300" s="1"/>
      <c r="SB300" s="1"/>
      <c r="SC300" s="1"/>
      <c r="SD300" s="1"/>
      <c r="SE300" s="1"/>
      <c r="SF300" s="1"/>
      <c r="SG300" s="1"/>
      <c r="SH300" s="1"/>
      <c r="SI300" s="1"/>
      <c r="SJ300" s="1"/>
      <c r="SK300" s="1"/>
      <c r="SL300" s="1"/>
      <c r="SM300" s="1"/>
      <c r="SN300" s="1"/>
      <c r="SO300" s="1"/>
      <c r="SP300" s="1"/>
      <c r="SQ300" s="1"/>
      <c r="SR300" s="1"/>
      <c r="SS300" s="1"/>
      <c r="ST300" s="1"/>
      <c r="SU300" s="1"/>
      <c r="SV300" s="1"/>
      <c r="SW300" s="1"/>
      <c r="SX300" s="1"/>
      <c r="SY300" s="1"/>
      <c r="SZ300" s="1"/>
      <c r="TA300" s="1"/>
      <c r="TB300" s="1"/>
      <c r="TC300" s="1"/>
      <c r="TD300" s="1"/>
      <c r="TE300" s="1"/>
      <c r="TF300" s="1"/>
      <c r="TG300" s="1"/>
      <c r="TH300" s="1"/>
      <c r="TI300" s="1"/>
      <c r="TJ300" s="1"/>
      <c r="TK300" s="1"/>
      <c r="TL300" s="1"/>
      <c r="TM300" s="1"/>
      <c r="TN300" s="1"/>
      <c r="TO300" s="1"/>
      <c r="TP300" s="1"/>
      <c r="TQ300" s="1"/>
      <c r="TR300" s="1"/>
      <c r="TS300" s="1"/>
      <c r="TT300" s="1"/>
      <c r="TU300" s="1"/>
      <c r="TV300" s="1"/>
      <c r="TW300" s="1"/>
      <c r="TX300" s="1"/>
      <c r="TY300" s="1"/>
      <c r="TZ300" s="1"/>
      <c r="UA300" s="1"/>
      <c r="UB300" s="1"/>
      <c r="UC300" s="1"/>
      <c r="UD300" s="1"/>
      <c r="UE300" s="1"/>
      <c r="UF300" s="1"/>
      <c r="UG300" s="1"/>
      <c r="UH300" s="1"/>
      <c r="UI300" s="1"/>
      <c r="UJ300" s="1"/>
      <c r="UK300" s="1"/>
      <c r="UL300" s="1"/>
      <c r="UM300" s="1"/>
      <c r="UN300" s="1"/>
      <c r="UO300" s="1"/>
      <c r="UP300" s="1"/>
      <c r="UQ300" s="1"/>
      <c r="UR300" s="1"/>
      <c r="US300" s="1"/>
      <c r="UT300" s="1"/>
      <c r="UU300" s="1"/>
      <c r="UV300" s="1"/>
      <c r="UW300" s="1"/>
      <c r="UX300" s="1"/>
      <c r="UY300" s="1"/>
      <c r="UZ300" s="1"/>
      <c r="VA300" s="1"/>
      <c r="VB300" s="1"/>
      <c r="VC300" s="1"/>
      <c r="VD300" s="1"/>
      <c r="VE300" s="1"/>
      <c r="VF300" s="1"/>
      <c r="VG300" s="1"/>
      <c r="VH300" s="1"/>
      <c r="VI300" s="1"/>
      <c r="VJ300" s="1"/>
      <c r="VK300" s="1"/>
      <c r="VL300" s="1"/>
      <c r="VM300" s="1"/>
      <c r="VN300" s="1"/>
      <c r="VO300" s="1"/>
      <c r="VP300" s="1"/>
      <c r="VQ300" s="1"/>
      <c r="VR300" s="1"/>
      <c r="VS300" s="1"/>
      <c r="VT300" s="1"/>
      <c r="VU300" s="1"/>
      <c r="VV300" s="1"/>
      <c r="VW300" s="1"/>
      <c r="VX300" s="1"/>
      <c r="VY300" s="1"/>
      <c r="VZ300" s="1"/>
      <c r="WA300" s="1"/>
      <c r="WB300" s="1"/>
      <c r="WC300" s="1"/>
      <c r="WD300" s="1"/>
      <c r="WE300" s="1"/>
      <c r="WF300" s="1"/>
      <c r="WG300" s="1"/>
      <c r="WH300" s="1"/>
      <c r="WI300" s="1"/>
      <c r="WJ300" s="1"/>
      <c r="WK300" s="1"/>
      <c r="WL300" s="1"/>
      <c r="WM300" s="1"/>
      <c r="WN300" s="1"/>
      <c r="WO300" s="1"/>
      <c r="WP300" s="1"/>
      <c r="WQ300" s="1"/>
      <c r="WR300" s="1"/>
      <c r="WS300" s="1"/>
      <c r="WT300" s="1"/>
      <c r="WU300" s="1"/>
      <c r="WV300" s="1"/>
      <c r="WW300" s="1"/>
      <c r="WX300" s="1"/>
      <c r="WY300" s="1"/>
      <c r="WZ300" s="1"/>
      <c r="XA300" s="1"/>
      <c r="XB300" s="1"/>
      <c r="XC300" s="1"/>
      <c r="XD300" s="1"/>
      <c r="XE300" s="1"/>
      <c r="XF300" s="1"/>
      <c r="XG300" s="1"/>
      <c r="XH300" s="1"/>
      <c r="XI300" s="1"/>
      <c r="XJ300" s="1"/>
      <c r="XK300" s="1"/>
      <c r="XL300" s="1"/>
      <c r="XM300" s="1"/>
      <c r="XN300" s="1"/>
      <c r="XO300" s="1"/>
      <c r="XP300" s="1"/>
      <c r="XQ300" s="1"/>
      <c r="XR300" s="1"/>
      <c r="XS300" s="1"/>
      <c r="XT300" s="1"/>
      <c r="XU300" s="1"/>
      <c r="XV300" s="1"/>
      <c r="XW300" s="1"/>
      <c r="XX300" s="1"/>
      <c r="XY300" s="1"/>
      <c r="XZ300" s="1"/>
      <c r="YA300" s="1"/>
      <c r="YB300" s="1"/>
      <c r="YC300" s="1"/>
      <c r="YD300" s="1"/>
      <c r="YE300" s="1"/>
      <c r="YF300" s="1"/>
      <c r="YG300" s="1"/>
      <c r="YH300" s="1"/>
      <c r="YI300" s="1"/>
      <c r="YJ300" s="1"/>
      <c r="YK300" s="1"/>
      <c r="YL300" s="1"/>
      <c r="YM300" s="1"/>
      <c r="YN300" s="1"/>
      <c r="YO300" s="1"/>
      <c r="YP300" s="1"/>
      <c r="YQ300" s="1"/>
      <c r="YR300" s="1"/>
      <c r="YS300" s="1"/>
      <c r="YT300" s="1"/>
      <c r="YU300" s="1"/>
      <c r="YV300" s="1"/>
      <c r="YW300" s="1"/>
      <c r="YX300" s="1"/>
      <c r="YY300" s="1"/>
      <c r="YZ300" s="1"/>
      <c r="ZA300" s="1"/>
      <c r="ZB300" s="1"/>
      <c r="ZC300" s="1"/>
      <c r="ZD300" s="1"/>
      <c r="ZE300" s="1"/>
      <c r="ZF300" s="1"/>
      <c r="ZG300" s="1"/>
      <c r="ZH300" s="1"/>
      <c r="ZI300" s="1"/>
      <c r="ZJ300" s="1"/>
      <c r="ZK300" s="1"/>
      <c r="ZL300" s="1"/>
      <c r="ZM300" s="1"/>
      <c r="ZN300" s="1"/>
      <c r="ZO300" s="1"/>
      <c r="ZP300" s="1"/>
      <c r="ZQ300" s="1"/>
      <c r="ZR300" s="1"/>
      <c r="ZS300" s="1"/>
      <c r="ZT300" s="1"/>
      <c r="ZU300" s="1"/>
      <c r="ZV300" s="1"/>
      <c r="ZW300" s="1"/>
      <c r="ZX300" s="1"/>
      <c r="ZY300" s="1"/>
      <c r="ZZ300" s="1"/>
      <c r="AAA300" s="1"/>
      <c r="AAB300" s="1"/>
      <c r="AAC300" s="1"/>
      <c r="AAD300" s="1"/>
      <c r="AAE300" s="1"/>
      <c r="AAF300" s="1"/>
      <c r="AAG300" s="1"/>
      <c r="AAH300" s="1"/>
      <c r="AAI300" s="1"/>
      <c r="AAJ300" s="1"/>
      <c r="AAK300" s="1"/>
      <c r="AAL300" s="1"/>
      <c r="AAM300" s="1"/>
      <c r="AAN300" s="1"/>
      <c r="AAO300" s="1"/>
      <c r="AAP300" s="1"/>
      <c r="AAQ300" s="1"/>
      <c r="AAR300" s="1"/>
      <c r="AAS300" s="1"/>
      <c r="AAT300" s="1"/>
      <c r="AAU300" s="1"/>
      <c r="AAV300" s="1"/>
      <c r="AAW300" s="1"/>
      <c r="AAX300" s="1"/>
      <c r="AAY300" s="1"/>
      <c r="AAZ300" s="1"/>
      <c r="ABA300" s="1"/>
      <c r="ABB300" s="1"/>
      <c r="ABC300" s="1"/>
      <c r="ABD300" s="1"/>
      <c r="ABE300" s="1"/>
      <c r="ABF300" s="1"/>
      <c r="ABG300" s="1"/>
      <c r="ABH300" s="1"/>
      <c r="ABI300" s="1"/>
      <c r="ABJ300" s="1"/>
      <c r="ABK300" s="1"/>
      <c r="ABL300" s="1"/>
      <c r="ABM300" s="1"/>
      <c r="ABN300" s="1"/>
      <c r="ABO300" s="1"/>
      <c r="ABP300" s="1"/>
      <c r="ABQ300" s="1"/>
      <c r="ABR300" s="1"/>
      <c r="ABS300" s="1"/>
      <c r="ABT300" s="1"/>
      <c r="ABU300" s="1"/>
      <c r="ABV300" s="1"/>
      <c r="ABW300" s="1"/>
      <c r="ABX300" s="1"/>
      <c r="ABY300" s="1"/>
      <c r="ABZ300" s="1"/>
      <c r="ACA300" s="1"/>
      <c r="ACB300" s="1"/>
      <c r="ACC300" s="1"/>
      <c r="ACD300" s="1"/>
      <c r="ACE300" s="1"/>
      <c r="ACF300" s="1"/>
      <c r="ACG300" s="1"/>
      <c r="ACH300" s="1"/>
      <c r="ACI300" s="1"/>
      <c r="ACJ300" s="1"/>
      <c r="ACK300" s="1"/>
      <c r="ACL300" s="1"/>
      <c r="ACM300" s="1"/>
      <c r="ACN300" s="1"/>
      <c r="ACO300" s="1"/>
      <c r="ACP300" s="1"/>
      <c r="ACQ300" s="1"/>
      <c r="ACR300" s="1"/>
      <c r="ACS300" s="1"/>
      <c r="ACT300" s="1"/>
      <c r="ACU300" s="1"/>
      <c r="ACV300" s="1"/>
      <c r="ACW300" s="1"/>
      <c r="ACX300" s="1"/>
      <c r="ACY300" s="1"/>
      <c r="ACZ300" s="1"/>
      <c r="ADA300" s="1"/>
    </row>
    <row r="301" spans="1:786" s="81" customFormat="1" ht="36" x14ac:dyDescent="0.3">
      <c r="A301" s="38">
        <v>3</v>
      </c>
      <c r="B301" s="41" t="s">
        <v>827</v>
      </c>
      <c r="C301" s="24" t="s">
        <v>65</v>
      </c>
      <c r="D301" s="25" t="s">
        <v>58</v>
      </c>
      <c r="E301" s="25" t="s">
        <v>81</v>
      </c>
      <c r="F301" s="25">
        <v>20</v>
      </c>
      <c r="G301" s="79">
        <v>450000</v>
      </c>
      <c r="H301" s="25">
        <v>1</v>
      </c>
      <c r="I301" s="25" t="s">
        <v>47</v>
      </c>
      <c r="J301" s="25" t="s">
        <v>250</v>
      </c>
      <c r="K301" s="95">
        <v>12</v>
      </c>
      <c r="L301" s="28">
        <v>1965</v>
      </c>
      <c r="M301" s="29">
        <v>23829</v>
      </c>
      <c r="N301" s="30">
        <v>70000</v>
      </c>
      <c r="O301" s="31">
        <v>0.8</v>
      </c>
      <c r="P301" s="31"/>
      <c r="Q301" s="32" t="s">
        <v>429</v>
      </c>
      <c r="R301" s="141" t="s">
        <v>828</v>
      </c>
      <c r="S301" s="34" t="s">
        <v>329</v>
      </c>
      <c r="T301" s="35" t="str">
        <f t="shared" si="35"/>
        <v>Cu</v>
      </c>
      <c r="U301" s="34">
        <v>580</v>
      </c>
      <c r="V301" s="34">
        <v>1.1000000000000001</v>
      </c>
      <c r="W301" s="34"/>
      <c r="X301" s="34">
        <v>1.1000000000000001</v>
      </c>
      <c r="Y301" s="34" t="s">
        <v>330</v>
      </c>
      <c r="Z301" s="34">
        <v>20</v>
      </c>
      <c r="AA301" s="34" t="s">
        <v>173</v>
      </c>
      <c r="AB301" s="1"/>
      <c r="AC301" s="36">
        <f t="shared" si="31"/>
        <v>3.690712006887923E-2</v>
      </c>
      <c r="AD301" s="36">
        <f t="shared" si="32"/>
        <v>2.0512820512820513E-2</v>
      </c>
      <c r="AE301" s="36">
        <f t="shared" si="33"/>
        <v>0</v>
      </c>
      <c r="AF301" s="36">
        <f t="shared" si="36"/>
        <v>5.7419940581699747E-2</v>
      </c>
      <c r="AG301" s="37"/>
      <c r="AH301" s="37">
        <f>IF(A301=1,AF301,0)</f>
        <v>0</v>
      </c>
      <c r="AI301" s="37">
        <f>IF(A301=2,AF301,0)</f>
        <v>0</v>
      </c>
      <c r="AJ301" s="37">
        <f>IF(A301=3,AF301,0)</f>
        <v>5.7419940581699747E-2</v>
      </c>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c r="JB301" s="1"/>
      <c r="JC301" s="1"/>
      <c r="JD301" s="1"/>
      <c r="JE301" s="1"/>
      <c r="JF301" s="1"/>
      <c r="JG301" s="1"/>
      <c r="JH301" s="1"/>
      <c r="JI301" s="1"/>
      <c r="JJ301" s="1"/>
      <c r="JK301" s="1"/>
      <c r="JL301" s="1"/>
      <c r="JM301" s="1"/>
      <c r="JN301" s="1"/>
      <c r="JO301" s="1"/>
      <c r="JP301" s="1"/>
      <c r="JQ301" s="1"/>
      <c r="JR301" s="1"/>
      <c r="JS301" s="1"/>
      <c r="JT301" s="1"/>
      <c r="JU301" s="1"/>
      <c r="JV301" s="1"/>
      <c r="JW301" s="1"/>
      <c r="JX301" s="1"/>
      <c r="JY301" s="1"/>
      <c r="JZ301" s="1"/>
      <c r="KA301" s="1"/>
      <c r="KB301" s="1"/>
      <c r="KC301" s="1"/>
      <c r="KD301" s="1"/>
      <c r="KE301" s="1"/>
      <c r="KF301" s="1"/>
      <c r="KG301" s="1"/>
      <c r="KH301" s="1"/>
      <c r="KI301" s="1"/>
      <c r="KJ301" s="1"/>
      <c r="KK301" s="1"/>
      <c r="KL301" s="1"/>
      <c r="KM301" s="1"/>
      <c r="KN301" s="1"/>
      <c r="KO301" s="1"/>
      <c r="KP301" s="1"/>
      <c r="KQ301" s="1"/>
      <c r="KR301" s="1"/>
      <c r="KS301" s="1"/>
      <c r="KT301" s="1"/>
      <c r="KU301" s="1"/>
      <c r="KV301" s="1"/>
      <c r="KW301" s="1"/>
      <c r="KX301" s="1"/>
      <c r="KY301" s="1"/>
      <c r="KZ301" s="1"/>
      <c r="LA301" s="1"/>
      <c r="LB301" s="1"/>
      <c r="LC301" s="1"/>
      <c r="LD301" s="1"/>
      <c r="LE301" s="1"/>
      <c r="LF301" s="1"/>
      <c r="LG301" s="1"/>
      <c r="LH301" s="1"/>
      <c r="LI301" s="1"/>
      <c r="LJ301" s="1"/>
      <c r="LK301" s="1"/>
      <c r="LL301" s="1"/>
      <c r="LM301" s="1"/>
      <c r="LN301" s="1"/>
      <c r="LO301" s="1"/>
      <c r="LP301" s="1"/>
      <c r="LQ301" s="1"/>
      <c r="LR301" s="1"/>
      <c r="LS301" s="1"/>
      <c r="LT301" s="1"/>
      <c r="LU301" s="1"/>
      <c r="LV301" s="1"/>
      <c r="LW301" s="1"/>
      <c r="LX301" s="1"/>
      <c r="LY301" s="1"/>
      <c r="LZ301" s="1"/>
      <c r="MA301" s="1"/>
      <c r="MB301" s="1"/>
      <c r="MC301" s="1"/>
      <c r="MD301" s="1"/>
      <c r="ME301" s="1"/>
      <c r="MF301" s="1"/>
      <c r="MG301" s="1"/>
      <c r="MH301" s="1"/>
      <c r="MI301" s="1"/>
      <c r="MJ301" s="1"/>
      <c r="MK301" s="1"/>
      <c r="ML301" s="1"/>
      <c r="MM301" s="1"/>
      <c r="MN301" s="1"/>
      <c r="MO301" s="1"/>
      <c r="MP301" s="1"/>
      <c r="MQ301" s="1"/>
      <c r="MR301" s="1"/>
      <c r="MS301" s="1"/>
      <c r="MT301" s="1"/>
      <c r="MU301" s="1"/>
      <c r="MV301" s="1"/>
      <c r="MW301" s="1"/>
      <c r="MX301" s="1"/>
      <c r="MY301" s="1"/>
      <c r="MZ301" s="1"/>
      <c r="NA301" s="1"/>
      <c r="NB301" s="1"/>
      <c r="NC301" s="1"/>
      <c r="ND301" s="1"/>
      <c r="NE301" s="1"/>
      <c r="NF301" s="1"/>
      <c r="NG301" s="1"/>
      <c r="NH301" s="1"/>
      <c r="NI301" s="1"/>
      <c r="NJ301" s="1"/>
      <c r="NK301" s="1"/>
      <c r="NL301" s="1"/>
      <c r="NM301" s="1"/>
      <c r="NN301" s="1"/>
      <c r="NO301" s="1"/>
      <c r="NP301" s="1"/>
      <c r="NQ301" s="1"/>
      <c r="NR301" s="1"/>
      <c r="NS301" s="1"/>
      <c r="NT301" s="1"/>
      <c r="NU301" s="1"/>
      <c r="NV301" s="1"/>
      <c r="NW301" s="1"/>
      <c r="NX301" s="1"/>
      <c r="NY301" s="1"/>
      <c r="NZ301" s="1"/>
      <c r="OA301" s="1"/>
      <c r="OB301" s="1"/>
      <c r="OC301" s="1"/>
      <c r="OD301" s="1"/>
      <c r="OE301" s="1"/>
      <c r="OF301" s="1"/>
      <c r="OG301" s="1"/>
      <c r="OH301" s="1"/>
      <c r="OI301" s="1"/>
      <c r="OJ301" s="1"/>
      <c r="OK301" s="1"/>
      <c r="OL301" s="1"/>
      <c r="OM301" s="1"/>
      <c r="ON301" s="1"/>
      <c r="OO301" s="1"/>
      <c r="OP301" s="1"/>
      <c r="OQ301" s="1"/>
      <c r="OR301" s="1"/>
      <c r="OS301" s="1"/>
      <c r="OT301" s="1"/>
      <c r="OU301" s="1"/>
      <c r="OV301" s="1"/>
      <c r="OW301" s="1"/>
      <c r="OX301" s="1"/>
      <c r="OY301" s="1"/>
      <c r="OZ301" s="1"/>
      <c r="PA301" s="1"/>
      <c r="PB301" s="1"/>
      <c r="PC301" s="1"/>
      <c r="PD301" s="1"/>
      <c r="PE301" s="1"/>
      <c r="PF301" s="1"/>
      <c r="PG301" s="1"/>
      <c r="PH301" s="1"/>
      <c r="PI301" s="1"/>
      <c r="PJ301" s="1"/>
      <c r="PK301" s="1"/>
      <c r="PL301" s="1"/>
      <c r="PM301" s="1"/>
      <c r="PN301" s="1"/>
      <c r="PO301" s="1"/>
      <c r="PP301" s="1"/>
      <c r="PQ301" s="1"/>
      <c r="PR301" s="1"/>
      <c r="PS301" s="1"/>
      <c r="PT301" s="1"/>
      <c r="PU301" s="1"/>
      <c r="PV301" s="1"/>
      <c r="PW301" s="1"/>
      <c r="PX301" s="1"/>
      <c r="PY301" s="1"/>
      <c r="PZ301" s="1"/>
      <c r="QA301" s="1"/>
      <c r="QB301" s="1"/>
      <c r="QC301" s="1"/>
      <c r="QD301" s="1"/>
      <c r="QE301" s="1"/>
      <c r="QF301" s="1"/>
      <c r="QG301" s="1"/>
      <c r="QH301" s="1"/>
      <c r="QI301" s="1"/>
      <c r="QJ301" s="1"/>
      <c r="QK301" s="1"/>
      <c r="QL301" s="1"/>
      <c r="QM301" s="1"/>
      <c r="QN301" s="1"/>
      <c r="QO301" s="1"/>
      <c r="QP301" s="1"/>
      <c r="QQ301" s="1"/>
      <c r="QR301" s="1"/>
      <c r="QS301" s="1"/>
      <c r="QT301" s="1"/>
      <c r="QU301" s="1"/>
      <c r="QV301" s="1"/>
      <c r="QW301" s="1"/>
      <c r="QX301" s="1"/>
      <c r="QY301" s="1"/>
      <c r="QZ301" s="1"/>
      <c r="RA301" s="1"/>
      <c r="RB301" s="1"/>
      <c r="RC301" s="1"/>
      <c r="RD301" s="1"/>
      <c r="RE301" s="1"/>
      <c r="RF301" s="1"/>
      <c r="RG301" s="1"/>
      <c r="RH301" s="1"/>
      <c r="RI301" s="1"/>
      <c r="RJ301" s="1"/>
      <c r="RK301" s="1"/>
      <c r="RL301" s="1"/>
      <c r="RM301" s="1"/>
      <c r="RN301" s="1"/>
      <c r="RO301" s="1"/>
      <c r="RP301" s="1"/>
      <c r="RQ301" s="1"/>
      <c r="RR301" s="1"/>
      <c r="RS301" s="1"/>
      <c r="RT301" s="1"/>
      <c r="RU301" s="1"/>
      <c r="RV301" s="1"/>
      <c r="RW301" s="1"/>
      <c r="RX301" s="1"/>
      <c r="RY301" s="1"/>
      <c r="RZ301" s="1"/>
      <c r="SA301" s="1"/>
      <c r="SB301" s="1"/>
      <c r="SC301" s="1"/>
      <c r="SD301" s="1"/>
      <c r="SE301" s="1"/>
      <c r="SF301" s="1"/>
      <c r="SG301" s="1"/>
      <c r="SH301" s="1"/>
      <c r="SI301" s="1"/>
      <c r="SJ301" s="1"/>
      <c r="SK301" s="1"/>
      <c r="SL301" s="1"/>
      <c r="SM301" s="1"/>
      <c r="SN301" s="1"/>
      <c r="SO301" s="1"/>
      <c r="SP301" s="1"/>
      <c r="SQ301" s="1"/>
      <c r="SR301" s="1"/>
      <c r="SS301" s="1"/>
      <c r="ST301" s="1"/>
      <c r="SU301" s="1"/>
      <c r="SV301" s="1"/>
      <c r="SW301" s="1"/>
      <c r="SX301" s="1"/>
      <c r="SY301" s="1"/>
      <c r="SZ301" s="1"/>
      <c r="TA301" s="1"/>
      <c r="TB301" s="1"/>
      <c r="TC301" s="1"/>
      <c r="TD301" s="1"/>
      <c r="TE301" s="1"/>
      <c r="TF301" s="1"/>
      <c r="TG301" s="1"/>
      <c r="TH301" s="1"/>
      <c r="TI301" s="1"/>
      <c r="TJ301" s="1"/>
      <c r="TK301" s="1"/>
      <c r="TL301" s="1"/>
      <c r="TM301" s="1"/>
      <c r="TN301" s="1"/>
      <c r="TO301" s="1"/>
      <c r="TP301" s="1"/>
      <c r="TQ301" s="1"/>
      <c r="TR301" s="1"/>
      <c r="TS301" s="1"/>
      <c r="TT301" s="1"/>
      <c r="TU301" s="1"/>
      <c r="TV301" s="1"/>
      <c r="TW301" s="1"/>
      <c r="TX301" s="1"/>
      <c r="TY301" s="1"/>
      <c r="TZ301" s="1"/>
      <c r="UA301" s="1"/>
      <c r="UB301" s="1"/>
      <c r="UC301" s="1"/>
      <c r="UD301" s="1"/>
      <c r="UE301" s="1"/>
      <c r="UF301" s="1"/>
      <c r="UG301" s="1"/>
      <c r="UH301" s="1"/>
      <c r="UI301" s="1"/>
      <c r="UJ301" s="1"/>
      <c r="UK301" s="1"/>
      <c r="UL301" s="1"/>
      <c r="UM301" s="1"/>
      <c r="UN301" s="1"/>
      <c r="UO301" s="1"/>
      <c r="UP301" s="1"/>
      <c r="UQ301" s="1"/>
      <c r="UR301" s="1"/>
      <c r="US301" s="1"/>
      <c r="UT301" s="1"/>
      <c r="UU301" s="1"/>
      <c r="UV301" s="1"/>
      <c r="UW301" s="1"/>
      <c r="UX301" s="1"/>
      <c r="UY301" s="1"/>
      <c r="UZ301" s="1"/>
      <c r="VA301" s="1"/>
      <c r="VB301" s="1"/>
      <c r="VC301" s="1"/>
      <c r="VD301" s="1"/>
      <c r="VE301" s="1"/>
      <c r="VF301" s="1"/>
      <c r="VG301" s="1"/>
      <c r="VH301" s="1"/>
      <c r="VI301" s="1"/>
      <c r="VJ301" s="1"/>
      <c r="VK301" s="1"/>
      <c r="VL301" s="1"/>
      <c r="VM301" s="1"/>
      <c r="VN301" s="1"/>
      <c r="VO301" s="1"/>
      <c r="VP301" s="1"/>
      <c r="VQ301" s="1"/>
      <c r="VR301" s="1"/>
      <c r="VS301" s="1"/>
      <c r="VT301" s="1"/>
      <c r="VU301" s="1"/>
      <c r="VV301" s="1"/>
      <c r="VW301" s="1"/>
      <c r="VX301" s="1"/>
      <c r="VY301" s="1"/>
      <c r="VZ301" s="1"/>
      <c r="WA301" s="1"/>
      <c r="WB301" s="1"/>
      <c r="WC301" s="1"/>
      <c r="WD301" s="1"/>
      <c r="WE301" s="1"/>
      <c r="WF301" s="1"/>
      <c r="WG301" s="1"/>
      <c r="WH301" s="1"/>
      <c r="WI301" s="1"/>
      <c r="WJ301" s="1"/>
      <c r="WK301" s="1"/>
      <c r="WL301" s="1"/>
      <c r="WM301" s="1"/>
      <c r="WN301" s="1"/>
      <c r="WO301" s="1"/>
      <c r="WP301" s="1"/>
      <c r="WQ301" s="1"/>
      <c r="WR301" s="1"/>
      <c r="WS301" s="1"/>
      <c r="WT301" s="1"/>
      <c r="WU301" s="1"/>
      <c r="WV301" s="1"/>
      <c r="WW301" s="1"/>
      <c r="WX301" s="1"/>
      <c r="WY301" s="1"/>
      <c r="WZ301" s="1"/>
      <c r="XA301" s="1"/>
      <c r="XB301" s="1"/>
      <c r="XC301" s="1"/>
      <c r="XD301" s="1"/>
      <c r="XE301" s="1"/>
      <c r="XF301" s="1"/>
      <c r="XG301" s="1"/>
      <c r="XH301" s="1"/>
      <c r="XI301" s="1"/>
      <c r="XJ301" s="1"/>
      <c r="XK301" s="1"/>
      <c r="XL301" s="1"/>
      <c r="XM301" s="1"/>
      <c r="XN301" s="1"/>
      <c r="XO301" s="1"/>
      <c r="XP301" s="1"/>
      <c r="XQ301" s="1"/>
      <c r="XR301" s="1"/>
      <c r="XS301" s="1"/>
      <c r="XT301" s="1"/>
      <c r="XU301" s="1"/>
      <c r="XV301" s="1"/>
      <c r="XW301" s="1"/>
      <c r="XX301" s="1"/>
      <c r="XY301" s="1"/>
      <c r="XZ301" s="1"/>
      <c r="YA301" s="1"/>
      <c r="YB301" s="1"/>
      <c r="YC301" s="1"/>
      <c r="YD301" s="1"/>
      <c r="YE301" s="1"/>
      <c r="YF301" s="1"/>
      <c r="YG301" s="1"/>
      <c r="YH301" s="1"/>
      <c r="YI301" s="1"/>
      <c r="YJ301" s="1"/>
      <c r="YK301" s="1"/>
      <c r="YL301" s="1"/>
      <c r="YM301" s="1"/>
      <c r="YN301" s="1"/>
      <c r="YO301" s="1"/>
      <c r="YP301" s="1"/>
      <c r="YQ301" s="1"/>
      <c r="YR301" s="1"/>
      <c r="YS301" s="1"/>
      <c r="YT301" s="1"/>
      <c r="YU301" s="1"/>
      <c r="YV301" s="1"/>
      <c r="YW301" s="1"/>
      <c r="YX301" s="1"/>
      <c r="YY301" s="1"/>
      <c r="YZ301" s="1"/>
      <c r="ZA301" s="1"/>
      <c r="ZB301" s="1"/>
      <c r="ZC301" s="1"/>
      <c r="ZD301" s="1"/>
      <c r="ZE301" s="1"/>
      <c r="ZF301" s="1"/>
      <c r="ZG301" s="1"/>
      <c r="ZH301" s="1"/>
      <c r="ZI301" s="1"/>
      <c r="ZJ301" s="1"/>
      <c r="ZK301" s="1"/>
      <c r="ZL301" s="1"/>
      <c r="ZM301" s="1"/>
      <c r="ZN301" s="1"/>
      <c r="ZO301" s="1"/>
      <c r="ZP301" s="1"/>
      <c r="ZQ301" s="1"/>
      <c r="ZR301" s="1"/>
      <c r="ZS301" s="1"/>
      <c r="ZT301" s="1"/>
      <c r="ZU301" s="1"/>
      <c r="ZV301" s="1"/>
      <c r="ZW301" s="1"/>
      <c r="ZX301" s="1"/>
      <c r="ZY301" s="1"/>
      <c r="ZZ301" s="1"/>
      <c r="AAA301" s="1"/>
      <c r="AAB301" s="1"/>
      <c r="AAC301" s="1"/>
      <c r="AAD301" s="1"/>
      <c r="AAE301" s="1"/>
      <c r="AAF301" s="1"/>
      <c r="AAG301" s="1"/>
      <c r="AAH301" s="1"/>
      <c r="AAI301" s="1"/>
      <c r="AAJ301" s="1"/>
      <c r="AAK301" s="1"/>
      <c r="AAL301" s="1"/>
      <c r="AAM301" s="1"/>
      <c r="AAN301" s="1"/>
      <c r="AAO301" s="1"/>
      <c r="AAP301" s="1"/>
      <c r="AAQ301" s="1"/>
      <c r="AAR301" s="1"/>
      <c r="AAS301" s="1"/>
      <c r="AAT301" s="1"/>
      <c r="AAU301" s="1"/>
      <c r="AAV301" s="1"/>
      <c r="AAW301" s="1"/>
      <c r="AAX301" s="1"/>
      <c r="AAY301" s="1"/>
      <c r="AAZ301" s="1"/>
      <c r="ABA301" s="1"/>
      <c r="ABB301" s="1"/>
      <c r="ABC301" s="1"/>
      <c r="ABD301" s="1"/>
      <c r="ABE301" s="1"/>
      <c r="ABF301" s="1"/>
      <c r="ABG301" s="1"/>
      <c r="ABH301" s="1"/>
      <c r="ABI301" s="1"/>
      <c r="ABJ301" s="1"/>
      <c r="ABK301" s="1"/>
      <c r="ABL301" s="1"/>
      <c r="ABM301" s="1"/>
      <c r="ABN301" s="1"/>
      <c r="ABO301" s="1"/>
      <c r="ABP301" s="1"/>
      <c r="ABQ301" s="1"/>
      <c r="ABR301" s="1"/>
      <c r="ABS301" s="1"/>
      <c r="ABT301" s="1"/>
      <c r="ABU301" s="1"/>
      <c r="ABV301" s="1"/>
      <c r="ABW301" s="1"/>
      <c r="ABX301" s="1"/>
      <c r="ABY301" s="1"/>
      <c r="ABZ301" s="1"/>
      <c r="ACA301" s="1"/>
      <c r="ACB301" s="1"/>
      <c r="ACC301" s="1"/>
      <c r="ACD301" s="1"/>
      <c r="ACE301" s="1"/>
      <c r="ACF301" s="1"/>
      <c r="ACG301" s="1"/>
      <c r="ACH301" s="1"/>
      <c r="ACI301" s="1"/>
      <c r="ACJ301" s="1"/>
      <c r="ACK301" s="1"/>
      <c r="ACL301" s="1"/>
      <c r="ACM301" s="1"/>
      <c r="ACN301" s="1"/>
      <c r="ACO301" s="1"/>
      <c r="ACP301" s="1"/>
      <c r="ACQ301" s="1"/>
      <c r="ACR301" s="1"/>
      <c r="ACS301" s="1"/>
      <c r="ACT301" s="1"/>
      <c r="ACU301" s="1"/>
      <c r="ACV301" s="1"/>
      <c r="ACW301" s="1"/>
      <c r="ACX301" s="1"/>
      <c r="ACY301" s="1"/>
      <c r="ACZ301" s="1"/>
      <c r="ADA301" s="1"/>
    </row>
    <row r="302" spans="1:786" s="81" customFormat="1" ht="24" x14ac:dyDescent="0.3">
      <c r="A302" s="38">
        <v>3</v>
      </c>
      <c r="B302" s="41" t="s">
        <v>829</v>
      </c>
      <c r="C302" s="24" t="s">
        <v>65</v>
      </c>
      <c r="D302" s="25" t="s">
        <v>58</v>
      </c>
      <c r="E302" s="25" t="s">
        <v>81</v>
      </c>
      <c r="F302" s="25">
        <v>5</v>
      </c>
      <c r="G302" s="79"/>
      <c r="H302" s="25">
        <v>1</v>
      </c>
      <c r="I302" s="25" t="s">
        <v>47</v>
      </c>
      <c r="J302" s="25" t="s">
        <v>250</v>
      </c>
      <c r="K302" s="95">
        <v>55</v>
      </c>
      <c r="L302" s="28">
        <v>1965</v>
      </c>
      <c r="M302" s="29">
        <v>23829</v>
      </c>
      <c r="N302" s="30">
        <v>800</v>
      </c>
      <c r="O302" s="31">
        <v>1</v>
      </c>
      <c r="P302" s="31"/>
      <c r="Q302" s="32" t="s">
        <v>429</v>
      </c>
      <c r="R302" s="141" t="s">
        <v>830</v>
      </c>
      <c r="S302" s="34"/>
      <c r="T302" s="35" t="str">
        <f t="shared" si="35"/>
        <v>Cu</v>
      </c>
      <c r="U302" s="34"/>
      <c r="V302" s="34"/>
      <c r="W302" s="34"/>
      <c r="X302" s="34"/>
      <c r="Y302" s="34"/>
      <c r="Z302" s="34"/>
      <c r="AA302" s="34"/>
      <c r="AB302" s="1"/>
      <c r="AC302" s="36">
        <f t="shared" si="31"/>
        <v>4.2179565793004837E-4</v>
      </c>
      <c r="AD302" s="36">
        <f t="shared" si="32"/>
        <v>2.564102564102564E-2</v>
      </c>
      <c r="AE302" s="36">
        <f t="shared" si="33"/>
        <v>0</v>
      </c>
      <c r="AF302" s="36">
        <f t="shared" si="36"/>
        <v>2.606282129895569E-2</v>
      </c>
      <c r="AG302" s="37"/>
      <c r="AH302" s="37">
        <f>IF(A302=1,AF302,0)</f>
        <v>0</v>
      </c>
      <c r="AI302" s="37">
        <f>IF(A302=2,AF302,0)</f>
        <v>0</v>
      </c>
      <c r="AJ302" s="37">
        <f>IF(A302=3,AF302,0)</f>
        <v>2.606282129895569E-2</v>
      </c>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c r="JG302" s="1"/>
      <c r="JH302" s="1"/>
      <c r="JI302" s="1"/>
      <c r="JJ302" s="1"/>
      <c r="JK302" s="1"/>
      <c r="JL302" s="1"/>
      <c r="JM302" s="1"/>
      <c r="JN302" s="1"/>
      <c r="JO302" s="1"/>
      <c r="JP302" s="1"/>
      <c r="JQ302" s="1"/>
      <c r="JR302" s="1"/>
      <c r="JS302" s="1"/>
      <c r="JT302" s="1"/>
      <c r="JU302" s="1"/>
      <c r="JV302" s="1"/>
      <c r="JW302" s="1"/>
      <c r="JX302" s="1"/>
      <c r="JY302" s="1"/>
      <c r="JZ302" s="1"/>
      <c r="KA302" s="1"/>
      <c r="KB302" s="1"/>
      <c r="KC302" s="1"/>
      <c r="KD302" s="1"/>
      <c r="KE302" s="1"/>
      <c r="KF302" s="1"/>
      <c r="KG302" s="1"/>
      <c r="KH302" s="1"/>
      <c r="KI302" s="1"/>
      <c r="KJ302" s="1"/>
      <c r="KK302" s="1"/>
      <c r="KL302" s="1"/>
      <c r="KM302" s="1"/>
      <c r="KN302" s="1"/>
      <c r="KO302" s="1"/>
      <c r="KP302" s="1"/>
      <c r="KQ302" s="1"/>
      <c r="KR302" s="1"/>
      <c r="KS302" s="1"/>
      <c r="KT302" s="1"/>
      <c r="KU302" s="1"/>
      <c r="KV302" s="1"/>
      <c r="KW302" s="1"/>
      <c r="KX302" s="1"/>
      <c r="KY302" s="1"/>
      <c r="KZ302" s="1"/>
      <c r="LA302" s="1"/>
      <c r="LB302" s="1"/>
      <c r="LC302" s="1"/>
      <c r="LD302" s="1"/>
      <c r="LE302" s="1"/>
      <c r="LF302" s="1"/>
      <c r="LG302" s="1"/>
      <c r="LH302" s="1"/>
      <c r="LI302" s="1"/>
      <c r="LJ302" s="1"/>
      <c r="LK302" s="1"/>
      <c r="LL302" s="1"/>
      <c r="LM302" s="1"/>
      <c r="LN302" s="1"/>
      <c r="LO302" s="1"/>
      <c r="LP302" s="1"/>
      <c r="LQ302" s="1"/>
      <c r="LR302" s="1"/>
      <c r="LS302" s="1"/>
      <c r="LT302" s="1"/>
      <c r="LU302" s="1"/>
      <c r="LV302" s="1"/>
      <c r="LW302" s="1"/>
      <c r="LX302" s="1"/>
      <c r="LY302" s="1"/>
      <c r="LZ302" s="1"/>
      <c r="MA302" s="1"/>
      <c r="MB302" s="1"/>
      <c r="MC302" s="1"/>
      <c r="MD302" s="1"/>
      <c r="ME302" s="1"/>
      <c r="MF302" s="1"/>
      <c r="MG302" s="1"/>
      <c r="MH302" s="1"/>
      <c r="MI302" s="1"/>
      <c r="MJ302" s="1"/>
      <c r="MK302" s="1"/>
      <c r="ML302" s="1"/>
      <c r="MM302" s="1"/>
      <c r="MN302" s="1"/>
      <c r="MO302" s="1"/>
      <c r="MP302" s="1"/>
      <c r="MQ302" s="1"/>
      <c r="MR302" s="1"/>
      <c r="MS302" s="1"/>
      <c r="MT302" s="1"/>
      <c r="MU302" s="1"/>
      <c r="MV302" s="1"/>
      <c r="MW302" s="1"/>
      <c r="MX302" s="1"/>
      <c r="MY302" s="1"/>
      <c r="MZ302" s="1"/>
      <c r="NA302" s="1"/>
      <c r="NB302" s="1"/>
      <c r="NC302" s="1"/>
      <c r="ND302" s="1"/>
      <c r="NE302" s="1"/>
      <c r="NF302" s="1"/>
      <c r="NG302" s="1"/>
      <c r="NH302" s="1"/>
      <c r="NI302" s="1"/>
      <c r="NJ302" s="1"/>
      <c r="NK302" s="1"/>
      <c r="NL302" s="1"/>
      <c r="NM302" s="1"/>
      <c r="NN302" s="1"/>
      <c r="NO302" s="1"/>
      <c r="NP302" s="1"/>
      <c r="NQ302" s="1"/>
      <c r="NR302" s="1"/>
      <c r="NS302" s="1"/>
      <c r="NT302" s="1"/>
      <c r="NU302" s="1"/>
      <c r="NV302" s="1"/>
      <c r="NW302" s="1"/>
      <c r="NX302" s="1"/>
      <c r="NY302" s="1"/>
      <c r="NZ302" s="1"/>
      <c r="OA302" s="1"/>
      <c r="OB302" s="1"/>
      <c r="OC302" s="1"/>
      <c r="OD302" s="1"/>
      <c r="OE302" s="1"/>
      <c r="OF302" s="1"/>
      <c r="OG302" s="1"/>
      <c r="OH302" s="1"/>
      <c r="OI302" s="1"/>
      <c r="OJ302" s="1"/>
      <c r="OK302" s="1"/>
      <c r="OL302" s="1"/>
      <c r="OM302" s="1"/>
      <c r="ON302" s="1"/>
      <c r="OO302" s="1"/>
      <c r="OP302" s="1"/>
      <c r="OQ302" s="1"/>
      <c r="OR302" s="1"/>
      <c r="OS302" s="1"/>
      <c r="OT302" s="1"/>
      <c r="OU302" s="1"/>
      <c r="OV302" s="1"/>
      <c r="OW302" s="1"/>
      <c r="OX302" s="1"/>
      <c r="OY302" s="1"/>
      <c r="OZ302" s="1"/>
      <c r="PA302" s="1"/>
      <c r="PB302" s="1"/>
      <c r="PC302" s="1"/>
      <c r="PD302" s="1"/>
      <c r="PE302" s="1"/>
      <c r="PF302" s="1"/>
      <c r="PG302" s="1"/>
      <c r="PH302" s="1"/>
      <c r="PI302" s="1"/>
      <c r="PJ302" s="1"/>
      <c r="PK302" s="1"/>
      <c r="PL302" s="1"/>
      <c r="PM302" s="1"/>
      <c r="PN302" s="1"/>
      <c r="PO302" s="1"/>
      <c r="PP302" s="1"/>
      <c r="PQ302" s="1"/>
      <c r="PR302" s="1"/>
      <c r="PS302" s="1"/>
      <c r="PT302" s="1"/>
      <c r="PU302" s="1"/>
      <c r="PV302" s="1"/>
      <c r="PW302" s="1"/>
      <c r="PX302" s="1"/>
      <c r="PY302" s="1"/>
      <c r="PZ302" s="1"/>
      <c r="QA302" s="1"/>
      <c r="QB302" s="1"/>
      <c r="QC302" s="1"/>
      <c r="QD302" s="1"/>
      <c r="QE302" s="1"/>
      <c r="QF302" s="1"/>
      <c r="QG302" s="1"/>
      <c r="QH302" s="1"/>
      <c r="QI302" s="1"/>
      <c r="QJ302" s="1"/>
      <c r="QK302" s="1"/>
      <c r="QL302" s="1"/>
      <c r="QM302" s="1"/>
      <c r="QN302" s="1"/>
      <c r="QO302" s="1"/>
      <c r="QP302" s="1"/>
      <c r="QQ302" s="1"/>
      <c r="QR302" s="1"/>
      <c r="QS302" s="1"/>
      <c r="QT302" s="1"/>
      <c r="QU302" s="1"/>
      <c r="QV302" s="1"/>
      <c r="QW302" s="1"/>
      <c r="QX302" s="1"/>
      <c r="QY302" s="1"/>
      <c r="QZ302" s="1"/>
      <c r="RA302" s="1"/>
      <c r="RB302" s="1"/>
      <c r="RC302" s="1"/>
      <c r="RD302" s="1"/>
      <c r="RE302" s="1"/>
      <c r="RF302" s="1"/>
      <c r="RG302" s="1"/>
      <c r="RH302" s="1"/>
      <c r="RI302" s="1"/>
      <c r="RJ302" s="1"/>
      <c r="RK302" s="1"/>
      <c r="RL302" s="1"/>
      <c r="RM302" s="1"/>
      <c r="RN302" s="1"/>
      <c r="RO302" s="1"/>
      <c r="RP302" s="1"/>
      <c r="RQ302" s="1"/>
      <c r="RR302" s="1"/>
      <c r="RS302" s="1"/>
      <c r="RT302" s="1"/>
      <c r="RU302" s="1"/>
      <c r="RV302" s="1"/>
      <c r="RW302" s="1"/>
      <c r="RX302" s="1"/>
      <c r="RY302" s="1"/>
      <c r="RZ302" s="1"/>
      <c r="SA302" s="1"/>
      <c r="SB302" s="1"/>
      <c r="SC302" s="1"/>
      <c r="SD302" s="1"/>
      <c r="SE302" s="1"/>
      <c r="SF302" s="1"/>
      <c r="SG302" s="1"/>
      <c r="SH302" s="1"/>
      <c r="SI302" s="1"/>
      <c r="SJ302" s="1"/>
      <c r="SK302" s="1"/>
      <c r="SL302" s="1"/>
      <c r="SM302" s="1"/>
      <c r="SN302" s="1"/>
      <c r="SO302" s="1"/>
      <c r="SP302" s="1"/>
      <c r="SQ302" s="1"/>
      <c r="SR302" s="1"/>
      <c r="SS302" s="1"/>
      <c r="ST302" s="1"/>
      <c r="SU302" s="1"/>
      <c r="SV302" s="1"/>
      <c r="SW302" s="1"/>
      <c r="SX302" s="1"/>
      <c r="SY302" s="1"/>
      <c r="SZ302" s="1"/>
      <c r="TA302" s="1"/>
      <c r="TB302" s="1"/>
      <c r="TC302" s="1"/>
      <c r="TD302" s="1"/>
      <c r="TE302" s="1"/>
      <c r="TF302" s="1"/>
      <c r="TG302" s="1"/>
      <c r="TH302" s="1"/>
      <c r="TI302" s="1"/>
      <c r="TJ302" s="1"/>
      <c r="TK302" s="1"/>
      <c r="TL302" s="1"/>
      <c r="TM302" s="1"/>
      <c r="TN302" s="1"/>
      <c r="TO302" s="1"/>
      <c r="TP302" s="1"/>
      <c r="TQ302" s="1"/>
      <c r="TR302" s="1"/>
      <c r="TS302" s="1"/>
      <c r="TT302" s="1"/>
      <c r="TU302" s="1"/>
      <c r="TV302" s="1"/>
      <c r="TW302" s="1"/>
      <c r="TX302" s="1"/>
      <c r="TY302" s="1"/>
      <c r="TZ302" s="1"/>
      <c r="UA302" s="1"/>
      <c r="UB302" s="1"/>
      <c r="UC302" s="1"/>
      <c r="UD302" s="1"/>
      <c r="UE302" s="1"/>
      <c r="UF302" s="1"/>
      <c r="UG302" s="1"/>
      <c r="UH302" s="1"/>
      <c r="UI302" s="1"/>
      <c r="UJ302" s="1"/>
      <c r="UK302" s="1"/>
      <c r="UL302" s="1"/>
      <c r="UM302" s="1"/>
      <c r="UN302" s="1"/>
      <c r="UO302" s="1"/>
      <c r="UP302" s="1"/>
      <c r="UQ302" s="1"/>
      <c r="UR302" s="1"/>
      <c r="US302" s="1"/>
      <c r="UT302" s="1"/>
      <c r="UU302" s="1"/>
      <c r="UV302" s="1"/>
      <c r="UW302" s="1"/>
      <c r="UX302" s="1"/>
      <c r="UY302" s="1"/>
      <c r="UZ302" s="1"/>
      <c r="VA302" s="1"/>
      <c r="VB302" s="1"/>
      <c r="VC302" s="1"/>
      <c r="VD302" s="1"/>
      <c r="VE302" s="1"/>
      <c r="VF302" s="1"/>
      <c r="VG302" s="1"/>
      <c r="VH302" s="1"/>
      <c r="VI302" s="1"/>
      <c r="VJ302" s="1"/>
      <c r="VK302" s="1"/>
      <c r="VL302" s="1"/>
      <c r="VM302" s="1"/>
      <c r="VN302" s="1"/>
      <c r="VO302" s="1"/>
      <c r="VP302" s="1"/>
      <c r="VQ302" s="1"/>
      <c r="VR302" s="1"/>
      <c r="VS302" s="1"/>
      <c r="VT302" s="1"/>
      <c r="VU302" s="1"/>
      <c r="VV302" s="1"/>
      <c r="VW302" s="1"/>
      <c r="VX302" s="1"/>
      <c r="VY302" s="1"/>
      <c r="VZ302" s="1"/>
      <c r="WA302" s="1"/>
      <c r="WB302" s="1"/>
      <c r="WC302" s="1"/>
      <c r="WD302" s="1"/>
      <c r="WE302" s="1"/>
      <c r="WF302" s="1"/>
      <c r="WG302" s="1"/>
      <c r="WH302" s="1"/>
      <c r="WI302" s="1"/>
      <c r="WJ302" s="1"/>
      <c r="WK302" s="1"/>
      <c r="WL302" s="1"/>
      <c r="WM302" s="1"/>
      <c r="WN302" s="1"/>
      <c r="WO302" s="1"/>
      <c r="WP302" s="1"/>
      <c r="WQ302" s="1"/>
      <c r="WR302" s="1"/>
      <c r="WS302" s="1"/>
      <c r="WT302" s="1"/>
      <c r="WU302" s="1"/>
      <c r="WV302" s="1"/>
      <c r="WW302" s="1"/>
      <c r="WX302" s="1"/>
      <c r="WY302" s="1"/>
      <c r="WZ302" s="1"/>
      <c r="XA302" s="1"/>
      <c r="XB302" s="1"/>
      <c r="XC302" s="1"/>
      <c r="XD302" s="1"/>
      <c r="XE302" s="1"/>
      <c r="XF302" s="1"/>
      <c r="XG302" s="1"/>
      <c r="XH302" s="1"/>
      <c r="XI302" s="1"/>
      <c r="XJ302" s="1"/>
      <c r="XK302" s="1"/>
      <c r="XL302" s="1"/>
      <c r="XM302" s="1"/>
      <c r="XN302" s="1"/>
      <c r="XO302" s="1"/>
      <c r="XP302" s="1"/>
      <c r="XQ302" s="1"/>
      <c r="XR302" s="1"/>
      <c r="XS302" s="1"/>
      <c r="XT302" s="1"/>
      <c r="XU302" s="1"/>
      <c r="XV302" s="1"/>
      <c r="XW302" s="1"/>
      <c r="XX302" s="1"/>
      <c r="XY302" s="1"/>
      <c r="XZ302" s="1"/>
      <c r="YA302" s="1"/>
      <c r="YB302" s="1"/>
      <c r="YC302" s="1"/>
      <c r="YD302" s="1"/>
      <c r="YE302" s="1"/>
      <c r="YF302" s="1"/>
      <c r="YG302" s="1"/>
      <c r="YH302" s="1"/>
      <c r="YI302" s="1"/>
      <c r="YJ302" s="1"/>
      <c r="YK302" s="1"/>
      <c r="YL302" s="1"/>
      <c r="YM302" s="1"/>
      <c r="YN302" s="1"/>
      <c r="YO302" s="1"/>
      <c r="YP302" s="1"/>
      <c r="YQ302" s="1"/>
      <c r="YR302" s="1"/>
      <c r="YS302" s="1"/>
      <c r="YT302" s="1"/>
      <c r="YU302" s="1"/>
      <c r="YV302" s="1"/>
      <c r="YW302" s="1"/>
      <c r="YX302" s="1"/>
      <c r="YY302" s="1"/>
      <c r="YZ302" s="1"/>
      <c r="ZA302" s="1"/>
      <c r="ZB302" s="1"/>
      <c r="ZC302" s="1"/>
      <c r="ZD302" s="1"/>
      <c r="ZE302" s="1"/>
      <c r="ZF302" s="1"/>
      <c r="ZG302" s="1"/>
      <c r="ZH302" s="1"/>
      <c r="ZI302" s="1"/>
      <c r="ZJ302" s="1"/>
      <c r="ZK302" s="1"/>
      <c r="ZL302" s="1"/>
      <c r="ZM302" s="1"/>
      <c r="ZN302" s="1"/>
      <c r="ZO302" s="1"/>
      <c r="ZP302" s="1"/>
      <c r="ZQ302" s="1"/>
      <c r="ZR302" s="1"/>
      <c r="ZS302" s="1"/>
      <c r="ZT302" s="1"/>
      <c r="ZU302" s="1"/>
      <c r="ZV302" s="1"/>
      <c r="ZW302" s="1"/>
      <c r="ZX302" s="1"/>
      <c r="ZY302" s="1"/>
      <c r="ZZ302" s="1"/>
      <c r="AAA302" s="1"/>
      <c r="AAB302" s="1"/>
      <c r="AAC302" s="1"/>
      <c r="AAD302" s="1"/>
      <c r="AAE302" s="1"/>
      <c r="AAF302" s="1"/>
      <c r="AAG302" s="1"/>
      <c r="AAH302" s="1"/>
      <c r="AAI302" s="1"/>
      <c r="AAJ302" s="1"/>
      <c r="AAK302" s="1"/>
      <c r="AAL302" s="1"/>
      <c r="AAM302" s="1"/>
      <c r="AAN302" s="1"/>
      <c r="AAO302" s="1"/>
      <c r="AAP302" s="1"/>
      <c r="AAQ302" s="1"/>
      <c r="AAR302" s="1"/>
      <c r="AAS302" s="1"/>
      <c r="AAT302" s="1"/>
      <c r="AAU302" s="1"/>
      <c r="AAV302" s="1"/>
      <c r="AAW302" s="1"/>
      <c r="AAX302" s="1"/>
      <c r="AAY302" s="1"/>
      <c r="AAZ302" s="1"/>
      <c r="ABA302" s="1"/>
      <c r="ABB302" s="1"/>
      <c r="ABC302" s="1"/>
      <c r="ABD302" s="1"/>
      <c r="ABE302" s="1"/>
      <c r="ABF302" s="1"/>
      <c r="ABG302" s="1"/>
      <c r="ABH302" s="1"/>
      <c r="ABI302" s="1"/>
      <c r="ABJ302" s="1"/>
      <c r="ABK302" s="1"/>
      <c r="ABL302" s="1"/>
      <c r="ABM302" s="1"/>
      <c r="ABN302" s="1"/>
      <c r="ABO302" s="1"/>
      <c r="ABP302" s="1"/>
      <c r="ABQ302" s="1"/>
      <c r="ABR302" s="1"/>
      <c r="ABS302" s="1"/>
      <c r="ABT302" s="1"/>
      <c r="ABU302" s="1"/>
      <c r="ABV302" s="1"/>
      <c r="ABW302" s="1"/>
      <c r="ABX302" s="1"/>
      <c r="ABY302" s="1"/>
      <c r="ABZ302" s="1"/>
      <c r="ACA302" s="1"/>
      <c r="ACB302" s="1"/>
      <c r="ACC302" s="1"/>
      <c r="ACD302" s="1"/>
      <c r="ACE302" s="1"/>
      <c r="ACF302" s="1"/>
      <c r="ACG302" s="1"/>
      <c r="ACH302" s="1"/>
      <c r="ACI302" s="1"/>
      <c r="ACJ302" s="1"/>
      <c r="ACK302" s="1"/>
      <c r="ACL302" s="1"/>
      <c r="ACM302" s="1"/>
      <c r="ACN302" s="1"/>
      <c r="ACO302" s="1"/>
      <c r="ACP302" s="1"/>
      <c r="ACQ302" s="1"/>
      <c r="ACR302" s="1"/>
      <c r="ACS302" s="1"/>
      <c r="ACT302" s="1"/>
      <c r="ACU302" s="1"/>
      <c r="ACV302" s="1"/>
      <c r="ACW302" s="1"/>
      <c r="ACX302" s="1"/>
      <c r="ACY302" s="1"/>
      <c r="ACZ302" s="1"/>
      <c r="ADA302" s="1"/>
    </row>
    <row r="303" spans="1:786" s="81" customFormat="1" ht="36" x14ac:dyDescent="0.3">
      <c r="A303" s="38">
        <v>3</v>
      </c>
      <c r="B303" s="41" t="s">
        <v>831</v>
      </c>
      <c r="C303" s="24" t="s">
        <v>65</v>
      </c>
      <c r="D303" s="25" t="s">
        <v>58</v>
      </c>
      <c r="E303" s="25" t="s">
        <v>81</v>
      </c>
      <c r="F303" s="25">
        <v>5</v>
      </c>
      <c r="G303" s="79"/>
      <c r="H303" s="25">
        <v>1</v>
      </c>
      <c r="I303" s="25" t="s">
        <v>47</v>
      </c>
      <c r="J303" s="25" t="s">
        <v>250</v>
      </c>
      <c r="K303" s="95">
        <v>99</v>
      </c>
      <c r="L303" s="28">
        <v>1965</v>
      </c>
      <c r="M303" s="29">
        <v>23829</v>
      </c>
      <c r="N303" s="30">
        <v>150</v>
      </c>
      <c r="O303" s="31"/>
      <c r="P303" s="31"/>
      <c r="Q303" s="32" t="s">
        <v>429</v>
      </c>
      <c r="R303" s="141" t="s">
        <v>832</v>
      </c>
      <c r="S303" s="34"/>
      <c r="T303" s="35" t="str">
        <f t="shared" si="35"/>
        <v>Cu</v>
      </c>
      <c r="U303" s="34"/>
      <c r="V303" s="34"/>
      <c r="W303" s="34"/>
      <c r="X303" s="34"/>
      <c r="Y303" s="34"/>
      <c r="Z303" s="34"/>
      <c r="AA303" s="34"/>
      <c r="AB303" s="1"/>
      <c r="AC303" s="36">
        <f t="shared" si="31"/>
        <v>7.9086685861884073E-5</v>
      </c>
      <c r="AD303" s="36">
        <f t="shared" si="32"/>
        <v>0</v>
      </c>
      <c r="AE303" s="36">
        <f t="shared" si="33"/>
        <v>0</v>
      </c>
      <c r="AF303" s="36">
        <f t="shared" si="36"/>
        <v>7.9086685861884073E-5</v>
      </c>
      <c r="AG303" s="37"/>
      <c r="AH303" s="37">
        <f>IF(A303=1,AF303,0)</f>
        <v>0</v>
      </c>
      <c r="AI303" s="37">
        <f>IF(A303=2,AF303,0)</f>
        <v>0</v>
      </c>
      <c r="AJ303" s="37">
        <f>IF(A303=3,AF303,0)</f>
        <v>7.9086685861884073E-5</v>
      </c>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c r="JB303" s="1"/>
      <c r="JC303" s="1"/>
      <c r="JD303" s="1"/>
      <c r="JE303" s="1"/>
      <c r="JF303" s="1"/>
      <c r="JG303" s="1"/>
      <c r="JH303" s="1"/>
      <c r="JI303" s="1"/>
      <c r="JJ303" s="1"/>
      <c r="JK303" s="1"/>
      <c r="JL303" s="1"/>
      <c r="JM303" s="1"/>
      <c r="JN303" s="1"/>
      <c r="JO303" s="1"/>
      <c r="JP303" s="1"/>
      <c r="JQ303" s="1"/>
      <c r="JR303" s="1"/>
      <c r="JS303" s="1"/>
      <c r="JT303" s="1"/>
      <c r="JU303" s="1"/>
      <c r="JV303" s="1"/>
      <c r="JW303" s="1"/>
      <c r="JX303" s="1"/>
      <c r="JY303" s="1"/>
      <c r="JZ303" s="1"/>
      <c r="KA303" s="1"/>
      <c r="KB303" s="1"/>
      <c r="KC303" s="1"/>
      <c r="KD303" s="1"/>
      <c r="KE303" s="1"/>
      <c r="KF303" s="1"/>
      <c r="KG303" s="1"/>
      <c r="KH303" s="1"/>
      <c r="KI303" s="1"/>
      <c r="KJ303" s="1"/>
      <c r="KK303" s="1"/>
      <c r="KL303" s="1"/>
      <c r="KM303" s="1"/>
      <c r="KN303" s="1"/>
      <c r="KO303" s="1"/>
      <c r="KP303" s="1"/>
      <c r="KQ303" s="1"/>
      <c r="KR303" s="1"/>
      <c r="KS303" s="1"/>
      <c r="KT303" s="1"/>
      <c r="KU303" s="1"/>
      <c r="KV303" s="1"/>
      <c r="KW303" s="1"/>
      <c r="KX303" s="1"/>
      <c r="KY303" s="1"/>
      <c r="KZ303" s="1"/>
      <c r="LA303" s="1"/>
      <c r="LB303" s="1"/>
      <c r="LC303" s="1"/>
      <c r="LD303" s="1"/>
      <c r="LE303" s="1"/>
      <c r="LF303" s="1"/>
      <c r="LG303" s="1"/>
      <c r="LH303" s="1"/>
      <c r="LI303" s="1"/>
      <c r="LJ303" s="1"/>
      <c r="LK303" s="1"/>
      <c r="LL303" s="1"/>
      <c r="LM303" s="1"/>
      <c r="LN303" s="1"/>
      <c r="LO303" s="1"/>
      <c r="LP303" s="1"/>
      <c r="LQ303" s="1"/>
      <c r="LR303" s="1"/>
      <c r="LS303" s="1"/>
      <c r="LT303" s="1"/>
      <c r="LU303" s="1"/>
      <c r="LV303" s="1"/>
      <c r="LW303" s="1"/>
      <c r="LX303" s="1"/>
      <c r="LY303" s="1"/>
      <c r="LZ303" s="1"/>
      <c r="MA303" s="1"/>
      <c r="MB303" s="1"/>
      <c r="MC303" s="1"/>
      <c r="MD303" s="1"/>
      <c r="ME303" s="1"/>
      <c r="MF303" s="1"/>
      <c r="MG303" s="1"/>
      <c r="MH303" s="1"/>
      <c r="MI303" s="1"/>
      <c r="MJ303" s="1"/>
      <c r="MK303" s="1"/>
      <c r="ML303" s="1"/>
      <c r="MM303" s="1"/>
      <c r="MN303" s="1"/>
      <c r="MO303" s="1"/>
      <c r="MP303" s="1"/>
      <c r="MQ303" s="1"/>
      <c r="MR303" s="1"/>
      <c r="MS303" s="1"/>
      <c r="MT303" s="1"/>
      <c r="MU303" s="1"/>
      <c r="MV303" s="1"/>
      <c r="MW303" s="1"/>
      <c r="MX303" s="1"/>
      <c r="MY303" s="1"/>
      <c r="MZ303" s="1"/>
      <c r="NA303" s="1"/>
      <c r="NB303" s="1"/>
      <c r="NC303" s="1"/>
      <c r="ND303" s="1"/>
      <c r="NE303" s="1"/>
      <c r="NF303" s="1"/>
      <c r="NG303" s="1"/>
      <c r="NH303" s="1"/>
      <c r="NI303" s="1"/>
      <c r="NJ303" s="1"/>
      <c r="NK303" s="1"/>
      <c r="NL303" s="1"/>
      <c r="NM303" s="1"/>
      <c r="NN303" s="1"/>
      <c r="NO303" s="1"/>
      <c r="NP303" s="1"/>
      <c r="NQ303" s="1"/>
      <c r="NR303" s="1"/>
      <c r="NS303" s="1"/>
      <c r="NT303" s="1"/>
      <c r="NU303" s="1"/>
      <c r="NV303" s="1"/>
      <c r="NW303" s="1"/>
      <c r="NX303" s="1"/>
      <c r="NY303" s="1"/>
      <c r="NZ303" s="1"/>
      <c r="OA303" s="1"/>
      <c r="OB303" s="1"/>
      <c r="OC303" s="1"/>
      <c r="OD303" s="1"/>
      <c r="OE303" s="1"/>
      <c r="OF303" s="1"/>
      <c r="OG303" s="1"/>
      <c r="OH303" s="1"/>
      <c r="OI303" s="1"/>
      <c r="OJ303" s="1"/>
      <c r="OK303" s="1"/>
      <c r="OL303" s="1"/>
      <c r="OM303" s="1"/>
      <c r="ON303" s="1"/>
      <c r="OO303" s="1"/>
      <c r="OP303" s="1"/>
      <c r="OQ303" s="1"/>
      <c r="OR303" s="1"/>
      <c r="OS303" s="1"/>
      <c r="OT303" s="1"/>
      <c r="OU303" s="1"/>
      <c r="OV303" s="1"/>
      <c r="OW303" s="1"/>
      <c r="OX303" s="1"/>
      <c r="OY303" s="1"/>
      <c r="OZ303" s="1"/>
      <c r="PA303" s="1"/>
      <c r="PB303" s="1"/>
      <c r="PC303" s="1"/>
      <c r="PD303" s="1"/>
      <c r="PE303" s="1"/>
      <c r="PF303" s="1"/>
      <c r="PG303" s="1"/>
      <c r="PH303" s="1"/>
      <c r="PI303" s="1"/>
      <c r="PJ303" s="1"/>
      <c r="PK303" s="1"/>
      <c r="PL303" s="1"/>
      <c r="PM303" s="1"/>
      <c r="PN303" s="1"/>
      <c r="PO303" s="1"/>
      <c r="PP303" s="1"/>
      <c r="PQ303" s="1"/>
      <c r="PR303" s="1"/>
      <c r="PS303" s="1"/>
      <c r="PT303" s="1"/>
      <c r="PU303" s="1"/>
      <c r="PV303" s="1"/>
      <c r="PW303" s="1"/>
      <c r="PX303" s="1"/>
      <c r="PY303" s="1"/>
      <c r="PZ303" s="1"/>
      <c r="QA303" s="1"/>
      <c r="QB303" s="1"/>
      <c r="QC303" s="1"/>
      <c r="QD303" s="1"/>
      <c r="QE303" s="1"/>
      <c r="QF303" s="1"/>
      <c r="QG303" s="1"/>
      <c r="QH303" s="1"/>
      <c r="QI303" s="1"/>
      <c r="QJ303" s="1"/>
      <c r="QK303" s="1"/>
      <c r="QL303" s="1"/>
      <c r="QM303" s="1"/>
      <c r="QN303" s="1"/>
      <c r="QO303" s="1"/>
      <c r="QP303" s="1"/>
      <c r="QQ303" s="1"/>
      <c r="QR303" s="1"/>
      <c r="QS303" s="1"/>
      <c r="QT303" s="1"/>
      <c r="QU303" s="1"/>
      <c r="QV303" s="1"/>
      <c r="QW303" s="1"/>
      <c r="QX303" s="1"/>
      <c r="QY303" s="1"/>
      <c r="QZ303" s="1"/>
      <c r="RA303" s="1"/>
      <c r="RB303" s="1"/>
      <c r="RC303" s="1"/>
      <c r="RD303" s="1"/>
      <c r="RE303" s="1"/>
      <c r="RF303" s="1"/>
      <c r="RG303" s="1"/>
      <c r="RH303" s="1"/>
      <c r="RI303" s="1"/>
      <c r="RJ303" s="1"/>
      <c r="RK303" s="1"/>
      <c r="RL303" s="1"/>
      <c r="RM303" s="1"/>
      <c r="RN303" s="1"/>
      <c r="RO303" s="1"/>
      <c r="RP303" s="1"/>
      <c r="RQ303" s="1"/>
      <c r="RR303" s="1"/>
      <c r="RS303" s="1"/>
      <c r="RT303" s="1"/>
      <c r="RU303" s="1"/>
      <c r="RV303" s="1"/>
      <c r="RW303" s="1"/>
      <c r="RX303" s="1"/>
      <c r="RY303" s="1"/>
      <c r="RZ303" s="1"/>
      <c r="SA303" s="1"/>
      <c r="SB303" s="1"/>
      <c r="SC303" s="1"/>
      <c r="SD303" s="1"/>
      <c r="SE303" s="1"/>
      <c r="SF303" s="1"/>
      <c r="SG303" s="1"/>
      <c r="SH303" s="1"/>
      <c r="SI303" s="1"/>
      <c r="SJ303" s="1"/>
      <c r="SK303" s="1"/>
      <c r="SL303" s="1"/>
      <c r="SM303" s="1"/>
      <c r="SN303" s="1"/>
      <c r="SO303" s="1"/>
      <c r="SP303" s="1"/>
      <c r="SQ303" s="1"/>
      <c r="SR303" s="1"/>
      <c r="SS303" s="1"/>
      <c r="ST303" s="1"/>
      <c r="SU303" s="1"/>
      <c r="SV303" s="1"/>
      <c r="SW303" s="1"/>
      <c r="SX303" s="1"/>
      <c r="SY303" s="1"/>
      <c r="SZ303" s="1"/>
      <c r="TA303" s="1"/>
      <c r="TB303" s="1"/>
      <c r="TC303" s="1"/>
      <c r="TD303" s="1"/>
      <c r="TE303" s="1"/>
      <c r="TF303" s="1"/>
      <c r="TG303" s="1"/>
      <c r="TH303" s="1"/>
      <c r="TI303" s="1"/>
      <c r="TJ303" s="1"/>
      <c r="TK303" s="1"/>
      <c r="TL303" s="1"/>
      <c r="TM303" s="1"/>
      <c r="TN303" s="1"/>
      <c r="TO303" s="1"/>
      <c r="TP303" s="1"/>
      <c r="TQ303" s="1"/>
      <c r="TR303" s="1"/>
      <c r="TS303" s="1"/>
      <c r="TT303" s="1"/>
      <c r="TU303" s="1"/>
      <c r="TV303" s="1"/>
      <c r="TW303" s="1"/>
      <c r="TX303" s="1"/>
      <c r="TY303" s="1"/>
      <c r="TZ303" s="1"/>
      <c r="UA303" s="1"/>
      <c r="UB303" s="1"/>
      <c r="UC303" s="1"/>
      <c r="UD303" s="1"/>
      <c r="UE303" s="1"/>
      <c r="UF303" s="1"/>
      <c r="UG303" s="1"/>
      <c r="UH303" s="1"/>
      <c r="UI303" s="1"/>
      <c r="UJ303" s="1"/>
      <c r="UK303" s="1"/>
      <c r="UL303" s="1"/>
      <c r="UM303" s="1"/>
      <c r="UN303" s="1"/>
      <c r="UO303" s="1"/>
      <c r="UP303" s="1"/>
      <c r="UQ303" s="1"/>
      <c r="UR303" s="1"/>
      <c r="US303" s="1"/>
      <c r="UT303" s="1"/>
      <c r="UU303" s="1"/>
      <c r="UV303" s="1"/>
      <c r="UW303" s="1"/>
      <c r="UX303" s="1"/>
      <c r="UY303" s="1"/>
      <c r="UZ303" s="1"/>
      <c r="VA303" s="1"/>
      <c r="VB303" s="1"/>
      <c r="VC303" s="1"/>
      <c r="VD303" s="1"/>
      <c r="VE303" s="1"/>
      <c r="VF303" s="1"/>
      <c r="VG303" s="1"/>
      <c r="VH303" s="1"/>
      <c r="VI303" s="1"/>
      <c r="VJ303" s="1"/>
      <c r="VK303" s="1"/>
      <c r="VL303" s="1"/>
      <c r="VM303" s="1"/>
      <c r="VN303" s="1"/>
      <c r="VO303" s="1"/>
      <c r="VP303" s="1"/>
      <c r="VQ303" s="1"/>
      <c r="VR303" s="1"/>
      <c r="VS303" s="1"/>
      <c r="VT303" s="1"/>
      <c r="VU303" s="1"/>
      <c r="VV303" s="1"/>
      <c r="VW303" s="1"/>
      <c r="VX303" s="1"/>
      <c r="VY303" s="1"/>
      <c r="VZ303" s="1"/>
      <c r="WA303" s="1"/>
      <c r="WB303" s="1"/>
      <c r="WC303" s="1"/>
      <c r="WD303" s="1"/>
      <c r="WE303" s="1"/>
      <c r="WF303" s="1"/>
      <c r="WG303" s="1"/>
      <c r="WH303" s="1"/>
      <c r="WI303" s="1"/>
      <c r="WJ303" s="1"/>
      <c r="WK303" s="1"/>
      <c r="WL303" s="1"/>
      <c r="WM303" s="1"/>
      <c r="WN303" s="1"/>
      <c r="WO303" s="1"/>
      <c r="WP303" s="1"/>
      <c r="WQ303" s="1"/>
      <c r="WR303" s="1"/>
      <c r="WS303" s="1"/>
      <c r="WT303" s="1"/>
      <c r="WU303" s="1"/>
      <c r="WV303" s="1"/>
      <c r="WW303" s="1"/>
      <c r="WX303" s="1"/>
      <c r="WY303" s="1"/>
      <c r="WZ303" s="1"/>
      <c r="XA303" s="1"/>
      <c r="XB303" s="1"/>
      <c r="XC303" s="1"/>
      <c r="XD303" s="1"/>
      <c r="XE303" s="1"/>
      <c r="XF303" s="1"/>
      <c r="XG303" s="1"/>
      <c r="XH303" s="1"/>
      <c r="XI303" s="1"/>
      <c r="XJ303" s="1"/>
      <c r="XK303" s="1"/>
      <c r="XL303" s="1"/>
      <c r="XM303" s="1"/>
      <c r="XN303" s="1"/>
      <c r="XO303" s="1"/>
      <c r="XP303" s="1"/>
      <c r="XQ303" s="1"/>
      <c r="XR303" s="1"/>
      <c r="XS303" s="1"/>
      <c r="XT303" s="1"/>
      <c r="XU303" s="1"/>
      <c r="XV303" s="1"/>
      <c r="XW303" s="1"/>
      <c r="XX303" s="1"/>
      <c r="XY303" s="1"/>
      <c r="XZ303" s="1"/>
      <c r="YA303" s="1"/>
      <c r="YB303" s="1"/>
      <c r="YC303" s="1"/>
      <c r="YD303" s="1"/>
      <c r="YE303" s="1"/>
      <c r="YF303" s="1"/>
      <c r="YG303" s="1"/>
      <c r="YH303" s="1"/>
      <c r="YI303" s="1"/>
      <c r="YJ303" s="1"/>
      <c r="YK303" s="1"/>
      <c r="YL303" s="1"/>
      <c r="YM303" s="1"/>
      <c r="YN303" s="1"/>
      <c r="YO303" s="1"/>
      <c r="YP303" s="1"/>
      <c r="YQ303" s="1"/>
      <c r="YR303" s="1"/>
      <c r="YS303" s="1"/>
      <c r="YT303" s="1"/>
      <c r="YU303" s="1"/>
      <c r="YV303" s="1"/>
      <c r="YW303" s="1"/>
      <c r="YX303" s="1"/>
      <c r="YY303" s="1"/>
      <c r="YZ303" s="1"/>
      <c r="ZA303" s="1"/>
      <c r="ZB303" s="1"/>
      <c r="ZC303" s="1"/>
      <c r="ZD303" s="1"/>
      <c r="ZE303" s="1"/>
      <c r="ZF303" s="1"/>
      <c r="ZG303" s="1"/>
      <c r="ZH303" s="1"/>
      <c r="ZI303" s="1"/>
      <c r="ZJ303" s="1"/>
      <c r="ZK303" s="1"/>
      <c r="ZL303" s="1"/>
      <c r="ZM303" s="1"/>
      <c r="ZN303" s="1"/>
      <c r="ZO303" s="1"/>
      <c r="ZP303" s="1"/>
      <c r="ZQ303" s="1"/>
      <c r="ZR303" s="1"/>
      <c r="ZS303" s="1"/>
      <c r="ZT303" s="1"/>
      <c r="ZU303" s="1"/>
      <c r="ZV303" s="1"/>
      <c r="ZW303" s="1"/>
      <c r="ZX303" s="1"/>
      <c r="ZY303" s="1"/>
      <c r="ZZ303" s="1"/>
      <c r="AAA303" s="1"/>
      <c r="AAB303" s="1"/>
      <c r="AAC303" s="1"/>
      <c r="AAD303" s="1"/>
      <c r="AAE303" s="1"/>
      <c r="AAF303" s="1"/>
      <c r="AAG303" s="1"/>
      <c r="AAH303" s="1"/>
      <c r="AAI303" s="1"/>
      <c r="AAJ303" s="1"/>
      <c r="AAK303" s="1"/>
      <c r="AAL303" s="1"/>
      <c r="AAM303" s="1"/>
      <c r="AAN303" s="1"/>
      <c r="AAO303" s="1"/>
      <c r="AAP303" s="1"/>
      <c r="AAQ303" s="1"/>
      <c r="AAR303" s="1"/>
      <c r="AAS303" s="1"/>
      <c r="AAT303" s="1"/>
      <c r="AAU303" s="1"/>
      <c r="AAV303" s="1"/>
      <c r="AAW303" s="1"/>
      <c r="AAX303" s="1"/>
      <c r="AAY303" s="1"/>
      <c r="AAZ303" s="1"/>
      <c r="ABA303" s="1"/>
      <c r="ABB303" s="1"/>
      <c r="ABC303" s="1"/>
      <c r="ABD303" s="1"/>
      <c r="ABE303" s="1"/>
      <c r="ABF303" s="1"/>
      <c r="ABG303" s="1"/>
      <c r="ABH303" s="1"/>
      <c r="ABI303" s="1"/>
      <c r="ABJ303" s="1"/>
      <c r="ABK303" s="1"/>
      <c r="ABL303" s="1"/>
      <c r="ABM303" s="1"/>
      <c r="ABN303" s="1"/>
      <c r="ABO303" s="1"/>
      <c r="ABP303" s="1"/>
      <c r="ABQ303" s="1"/>
      <c r="ABR303" s="1"/>
      <c r="ABS303" s="1"/>
      <c r="ABT303" s="1"/>
      <c r="ABU303" s="1"/>
      <c r="ABV303" s="1"/>
      <c r="ABW303" s="1"/>
      <c r="ABX303" s="1"/>
      <c r="ABY303" s="1"/>
      <c r="ABZ303" s="1"/>
      <c r="ACA303" s="1"/>
      <c r="ACB303" s="1"/>
      <c r="ACC303" s="1"/>
      <c r="ACD303" s="1"/>
      <c r="ACE303" s="1"/>
      <c r="ACF303" s="1"/>
      <c r="ACG303" s="1"/>
      <c r="ACH303" s="1"/>
      <c r="ACI303" s="1"/>
      <c r="ACJ303" s="1"/>
      <c r="ACK303" s="1"/>
      <c r="ACL303" s="1"/>
      <c r="ACM303" s="1"/>
      <c r="ACN303" s="1"/>
      <c r="ACO303" s="1"/>
      <c r="ACP303" s="1"/>
      <c r="ACQ303" s="1"/>
      <c r="ACR303" s="1"/>
      <c r="ACS303" s="1"/>
      <c r="ACT303" s="1"/>
      <c r="ACU303" s="1"/>
      <c r="ACV303" s="1"/>
      <c r="ACW303" s="1"/>
      <c r="ACX303" s="1"/>
      <c r="ACY303" s="1"/>
      <c r="ACZ303" s="1"/>
      <c r="ADA303" s="1"/>
    </row>
    <row r="304" spans="1:786" s="81" customFormat="1" ht="24" x14ac:dyDescent="0.3">
      <c r="A304" s="38">
        <v>3</v>
      </c>
      <c r="B304" s="41" t="s">
        <v>833</v>
      </c>
      <c r="C304" s="24" t="s">
        <v>280</v>
      </c>
      <c r="D304" s="25" t="s">
        <v>272</v>
      </c>
      <c r="E304" s="25" t="s">
        <v>427</v>
      </c>
      <c r="F304" s="25">
        <v>9</v>
      </c>
      <c r="G304" s="79"/>
      <c r="H304" s="25">
        <v>2</v>
      </c>
      <c r="I304" s="25" t="s">
        <v>47</v>
      </c>
      <c r="J304" s="25" t="s">
        <v>250</v>
      </c>
      <c r="K304" s="95">
        <v>26</v>
      </c>
      <c r="L304" s="28">
        <v>1965</v>
      </c>
      <c r="M304" s="29">
        <v>23829</v>
      </c>
      <c r="N304" s="30"/>
      <c r="O304" s="31"/>
      <c r="P304" s="31"/>
      <c r="Q304" s="32" t="s">
        <v>429</v>
      </c>
      <c r="R304" s="141" t="s">
        <v>834</v>
      </c>
      <c r="S304" s="34" t="s">
        <v>270</v>
      </c>
      <c r="T304" s="35" t="str">
        <f t="shared" si="35"/>
        <v>Limestone</v>
      </c>
      <c r="U304" s="34"/>
      <c r="V304" s="34"/>
      <c r="W304" s="34"/>
      <c r="X304" s="34"/>
      <c r="Y304" s="34"/>
      <c r="Z304" s="34"/>
      <c r="AA304" s="34"/>
      <c r="AB304" s="1"/>
      <c r="AC304" s="36">
        <f t="shared" si="31"/>
        <v>0</v>
      </c>
      <c r="AD304" s="36">
        <f t="shared" si="32"/>
        <v>0</v>
      </c>
      <c r="AE304" s="36">
        <f t="shared" si="33"/>
        <v>0</v>
      </c>
      <c r="AF304" s="36">
        <f t="shared" si="36"/>
        <v>0</v>
      </c>
      <c r="AG304" s="37"/>
      <c r="AH304" s="37">
        <f>IF(A304=1,AF304,0)</f>
        <v>0</v>
      </c>
      <c r="AI304" s="37">
        <f>IF(A304=2,AF304,0)</f>
        <v>0</v>
      </c>
      <c r="AJ304" s="37">
        <f>IF(A304=3,AF304,0)</f>
        <v>0</v>
      </c>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c r="JG304" s="1"/>
      <c r="JH304" s="1"/>
      <c r="JI304" s="1"/>
      <c r="JJ304" s="1"/>
      <c r="JK304" s="1"/>
      <c r="JL304" s="1"/>
      <c r="JM304" s="1"/>
      <c r="JN304" s="1"/>
      <c r="JO304" s="1"/>
      <c r="JP304" s="1"/>
      <c r="JQ304" s="1"/>
      <c r="JR304" s="1"/>
      <c r="JS304" s="1"/>
      <c r="JT304" s="1"/>
      <c r="JU304" s="1"/>
      <c r="JV304" s="1"/>
      <c r="JW304" s="1"/>
      <c r="JX304" s="1"/>
      <c r="JY304" s="1"/>
      <c r="JZ304" s="1"/>
      <c r="KA304" s="1"/>
      <c r="KB304" s="1"/>
      <c r="KC304" s="1"/>
      <c r="KD304" s="1"/>
      <c r="KE304" s="1"/>
      <c r="KF304" s="1"/>
      <c r="KG304" s="1"/>
      <c r="KH304" s="1"/>
      <c r="KI304" s="1"/>
      <c r="KJ304" s="1"/>
      <c r="KK304" s="1"/>
      <c r="KL304" s="1"/>
      <c r="KM304" s="1"/>
      <c r="KN304" s="1"/>
      <c r="KO304" s="1"/>
      <c r="KP304" s="1"/>
      <c r="KQ304" s="1"/>
      <c r="KR304" s="1"/>
      <c r="KS304" s="1"/>
      <c r="KT304" s="1"/>
      <c r="KU304" s="1"/>
      <c r="KV304" s="1"/>
      <c r="KW304" s="1"/>
      <c r="KX304" s="1"/>
      <c r="KY304" s="1"/>
      <c r="KZ304" s="1"/>
      <c r="LA304" s="1"/>
      <c r="LB304" s="1"/>
      <c r="LC304" s="1"/>
      <c r="LD304" s="1"/>
      <c r="LE304" s="1"/>
      <c r="LF304" s="1"/>
      <c r="LG304" s="1"/>
      <c r="LH304" s="1"/>
      <c r="LI304" s="1"/>
      <c r="LJ304" s="1"/>
      <c r="LK304" s="1"/>
      <c r="LL304" s="1"/>
      <c r="LM304" s="1"/>
      <c r="LN304" s="1"/>
      <c r="LO304" s="1"/>
      <c r="LP304" s="1"/>
      <c r="LQ304" s="1"/>
      <c r="LR304" s="1"/>
      <c r="LS304" s="1"/>
      <c r="LT304" s="1"/>
      <c r="LU304" s="1"/>
      <c r="LV304" s="1"/>
      <c r="LW304" s="1"/>
      <c r="LX304" s="1"/>
      <c r="LY304" s="1"/>
      <c r="LZ304" s="1"/>
      <c r="MA304" s="1"/>
      <c r="MB304" s="1"/>
      <c r="MC304" s="1"/>
      <c r="MD304" s="1"/>
      <c r="ME304" s="1"/>
      <c r="MF304" s="1"/>
      <c r="MG304" s="1"/>
      <c r="MH304" s="1"/>
      <c r="MI304" s="1"/>
      <c r="MJ304" s="1"/>
      <c r="MK304" s="1"/>
      <c r="ML304" s="1"/>
      <c r="MM304" s="1"/>
      <c r="MN304" s="1"/>
      <c r="MO304" s="1"/>
      <c r="MP304" s="1"/>
      <c r="MQ304" s="1"/>
      <c r="MR304" s="1"/>
      <c r="MS304" s="1"/>
      <c r="MT304" s="1"/>
      <c r="MU304" s="1"/>
      <c r="MV304" s="1"/>
      <c r="MW304" s="1"/>
      <c r="MX304" s="1"/>
      <c r="MY304" s="1"/>
      <c r="MZ304" s="1"/>
      <c r="NA304" s="1"/>
      <c r="NB304" s="1"/>
      <c r="NC304" s="1"/>
      <c r="ND304" s="1"/>
      <c r="NE304" s="1"/>
      <c r="NF304" s="1"/>
      <c r="NG304" s="1"/>
      <c r="NH304" s="1"/>
      <c r="NI304" s="1"/>
      <c r="NJ304" s="1"/>
      <c r="NK304" s="1"/>
      <c r="NL304" s="1"/>
      <c r="NM304" s="1"/>
      <c r="NN304" s="1"/>
      <c r="NO304" s="1"/>
      <c r="NP304" s="1"/>
      <c r="NQ304" s="1"/>
      <c r="NR304" s="1"/>
      <c r="NS304" s="1"/>
      <c r="NT304" s="1"/>
      <c r="NU304" s="1"/>
      <c r="NV304" s="1"/>
      <c r="NW304" s="1"/>
      <c r="NX304" s="1"/>
      <c r="NY304" s="1"/>
      <c r="NZ304" s="1"/>
      <c r="OA304" s="1"/>
      <c r="OB304" s="1"/>
      <c r="OC304" s="1"/>
      <c r="OD304" s="1"/>
      <c r="OE304" s="1"/>
      <c r="OF304" s="1"/>
      <c r="OG304" s="1"/>
      <c r="OH304" s="1"/>
      <c r="OI304" s="1"/>
      <c r="OJ304" s="1"/>
      <c r="OK304" s="1"/>
      <c r="OL304" s="1"/>
      <c r="OM304" s="1"/>
      <c r="ON304" s="1"/>
      <c r="OO304" s="1"/>
      <c r="OP304" s="1"/>
      <c r="OQ304" s="1"/>
      <c r="OR304" s="1"/>
      <c r="OS304" s="1"/>
      <c r="OT304" s="1"/>
      <c r="OU304" s="1"/>
      <c r="OV304" s="1"/>
      <c r="OW304" s="1"/>
      <c r="OX304" s="1"/>
      <c r="OY304" s="1"/>
      <c r="OZ304" s="1"/>
      <c r="PA304" s="1"/>
      <c r="PB304" s="1"/>
      <c r="PC304" s="1"/>
      <c r="PD304" s="1"/>
      <c r="PE304" s="1"/>
      <c r="PF304" s="1"/>
      <c r="PG304" s="1"/>
      <c r="PH304" s="1"/>
      <c r="PI304" s="1"/>
      <c r="PJ304" s="1"/>
      <c r="PK304" s="1"/>
      <c r="PL304" s="1"/>
      <c r="PM304" s="1"/>
      <c r="PN304" s="1"/>
      <c r="PO304" s="1"/>
      <c r="PP304" s="1"/>
      <c r="PQ304" s="1"/>
      <c r="PR304" s="1"/>
      <c r="PS304" s="1"/>
      <c r="PT304" s="1"/>
      <c r="PU304" s="1"/>
      <c r="PV304" s="1"/>
      <c r="PW304" s="1"/>
      <c r="PX304" s="1"/>
      <c r="PY304" s="1"/>
      <c r="PZ304" s="1"/>
      <c r="QA304" s="1"/>
      <c r="QB304" s="1"/>
      <c r="QC304" s="1"/>
      <c r="QD304" s="1"/>
      <c r="QE304" s="1"/>
      <c r="QF304" s="1"/>
      <c r="QG304" s="1"/>
      <c r="QH304" s="1"/>
      <c r="QI304" s="1"/>
      <c r="QJ304" s="1"/>
      <c r="QK304" s="1"/>
      <c r="QL304" s="1"/>
      <c r="QM304" s="1"/>
      <c r="QN304" s="1"/>
      <c r="QO304" s="1"/>
      <c r="QP304" s="1"/>
      <c r="QQ304" s="1"/>
      <c r="QR304" s="1"/>
      <c r="QS304" s="1"/>
      <c r="QT304" s="1"/>
      <c r="QU304" s="1"/>
      <c r="QV304" s="1"/>
      <c r="QW304" s="1"/>
      <c r="QX304" s="1"/>
      <c r="QY304" s="1"/>
      <c r="QZ304" s="1"/>
      <c r="RA304" s="1"/>
      <c r="RB304" s="1"/>
      <c r="RC304" s="1"/>
      <c r="RD304" s="1"/>
      <c r="RE304" s="1"/>
      <c r="RF304" s="1"/>
      <c r="RG304" s="1"/>
      <c r="RH304" s="1"/>
      <c r="RI304" s="1"/>
      <c r="RJ304" s="1"/>
      <c r="RK304" s="1"/>
      <c r="RL304" s="1"/>
      <c r="RM304" s="1"/>
      <c r="RN304" s="1"/>
      <c r="RO304" s="1"/>
      <c r="RP304" s="1"/>
      <c r="RQ304" s="1"/>
      <c r="RR304" s="1"/>
      <c r="RS304" s="1"/>
      <c r="RT304" s="1"/>
      <c r="RU304" s="1"/>
      <c r="RV304" s="1"/>
      <c r="RW304" s="1"/>
      <c r="RX304" s="1"/>
      <c r="RY304" s="1"/>
      <c r="RZ304" s="1"/>
      <c r="SA304" s="1"/>
      <c r="SB304" s="1"/>
      <c r="SC304" s="1"/>
      <c r="SD304" s="1"/>
      <c r="SE304" s="1"/>
      <c r="SF304" s="1"/>
      <c r="SG304" s="1"/>
      <c r="SH304" s="1"/>
      <c r="SI304" s="1"/>
      <c r="SJ304" s="1"/>
      <c r="SK304" s="1"/>
      <c r="SL304" s="1"/>
      <c r="SM304" s="1"/>
      <c r="SN304" s="1"/>
      <c r="SO304" s="1"/>
      <c r="SP304" s="1"/>
      <c r="SQ304" s="1"/>
      <c r="SR304" s="1"/>
      <c r="SS304" s="1"/>
      <c r="ST304" s="1"/>
      <c r="SU304" s="1"/>
      <c r="SV304" s="1"/>
      <c r="SW304" s="1"/>
      <c r="SX304" s="1"/>
      <c r="SY304" s="1"/>
      <c r="SZ304" s="1"/>
      <c r="TA304" s="1"/>
      <c r="TB304" s="1"/>
      <c r="TC304" s="1"/>
      <c r="TD304" s="1"/>
      <c r="TE304" s="1"/>
      <c r="TF304" s="1"/>
      <c r="TG304" s="1"/>
      <c r="TH304" s="1"/>
      <c r="TI304" s="1"/>
      <c r="TJ304" s="1"/>
      <c r="TK304" s="1"/>
      <c r="TL304" s="1"/>
      <c r="TM304" s="1"/>
      <c r="TN304" s="1"/>
      <c r="TO304" s="1"/>
      <c r="TP304" s="1"/>
      <c r="TQ304" s="1"/>
      <c r="TR304" s="1"/>
      <c r="TS304" s="1"/>
      <c r="TT304" s="1"/>
      <c r="TU304" s="1"/>
      <c r="TV304" s="1"/>
      <c r="TW304" s="1"/>
      <c r="TX304" s="1"/>
      <c r="TY304" s="1"/>
      <c r="TZ304" s="1"/>
      <c r="UA304" s="1"/>
      <c r="UB304" s="1"/>
      <c r="UC304" s="1"/>
      <c r="UD304" s="1"/>
      <c r="UE304" s="1"/>
      <c r="UF304" s="1"/>
      <c r="UG304" s="1"/>
      <c r="UH304" s="1"/>
      <c r="UI304" s="1"/>
      <c r="UJ304" s="1"/>
      <c r="UK304" s="1"/>
      <c r="UL304" s="1"/>
      <c r="UM304" s="1"/>
      <c r="UN304" s="1"/>
      <c r="UO304" s="1"/>
      <c r="UP304" s="1"/>
      <c r="UQ304" s="1"/>
      <c r="UR304" s="1"/>
      <c r="US304" s="1"/>
      <c r="UT304" s="1"/>
      <c r="UU304" s="1"/>
      <c r="UV304" s="1"/>
      <c r="UW304" s="1"/>
      <c r="UX304" s="1"/>
      <c r="UY304" s="1"/>
      <c r="UZ304" s="1"/>
      <c r="VA304" s="1"/>
      <c r="VB304" s="1"/>
      <c r="VC304" s="1"/>
      <c r="VD304" s="1"/>
      <c r="VE304" s="1"/>
      <c r="VF304" s="1"/>
      <c r="VG304" s="1"/>
      <c r="VH304" s="1"/>
      <c r="VI304" s="1"/>
      <c r="VJ304" s="1"/>
      <c r="VK304" s="1"/>
      <c r="VL304" s="1"/>
      <c r="VM304" s="1"/>
      <c r="VN304" s="1"/>
      <c r="VO304" s="1"/>
      <c r="VP304" s="1"/>
      <c r="VQ304" s="1"/>
      <c r="VR304" s="1"/>
      <c r="VS304" s="1"/>
      <c r="VT304" s="1"/>
      <c r="VU304" s="1"/>
      <c r="VV304" s="1"/>
      <c r="VW304" s="1"/>
      <c r="VX304" s="1"/>
      <c r="VY304" s="1"/>
      <c r="VZ304" s="1"/>
      <c r="WA304" s="1"/>
      <c r="WB304" s="1"/>
      <c r="WC304" s="1"/>
      <c r="WD304" s="1"/>
      <c r="WE304" s="1"/>
      <c r="WF304" s="1"/>
      <c r="WG304" s="1"/>
      <c r="WH304" s="1"/>
      <c r="WI304" s="1"/>
      <c r="WJ304" s="1"/>
      <c r="WK304" s="1"/>
      <c r="WL304" s="1"/>
      <c r="WM304" s="1"/>
      <c r="WN304" s="1"/>
      <c r="WO304" s="1"/>
      <c r="WP304" s="1"/>
      <c r="WQ304" s="1"/>
      <c r="WR304" s="1"/>
      <c r="WS304" s="1"/>
      <c r="WT304" s="1"/>
      <c r="WU304" s="1"/>
      <c r="WV304" s="1"/>
      <c r="WW304" s="1"/>
      <c r="WX304" s="1"/>
      <c r="WY304" s="1"/>
      <c r="WZ304" s="1"/>
      <c r="XA304" s="1"/>
      <c r="XB304" s="1"/>
      <c r="XC304" s="1"/>
      <c r="XD304" s="1"/>
      <c r="XE304" s="1"/>
      <c r="XF304" s="1"/>
      <c r="XG304" s="1"/>
      <c r="XH304" s="1"/>
      <c r="XI304" s="1"/>
      <c r="XJ304" s="1"/>
      <c r="XK304" s="1"/>
      <c r="XL304" s="1"/>
      <c r="XM304" s="1"/>
      <c r="XN304" s="1"/>
      <c r="XO304" s="1"/>
      <c r="XP304" s="1"/>
      <c r="XQ304" s="1"/>
      <c r="XR304" s="1"/>
      <c r="XS304" s="1"/>
      <c r="XT304" s="1"/>
      <c r="XU304" s="1"/>
      <c r="XV304" s="1"/>
      <c r="XW304" s="1"/>
      <c r="XX304" s="1"/>
      <c r="XY304" s="1"/>
      <c r="XZ304" s="1"/>
      <c r="YA304" s="1"/>
      <c r="YB304" s="1"/>
      <c r="YC304" s="1"/>
      <c r="YD304" s="1"/>
      <c r="YE304" s="1"/>
      <c r="YF304" s="1"/>
      <c r="YG304" s="1"/>
      <c r="YH304" s="1"/>
      <c r="YI304" s="1"/>
      <c r="YJ304" s="1"/>
      <c r="YK304" s="1"/>
      <c r="YL304" s="1"/>
      <c r="YM304" s="1"/>
      <c r="YN304" s="1"/>
      <c r="YO304" s="1"/>
      <c r="YP304" s="1"/>
      <c r="YQ304" s="1"/>
      <c r="YR304" s="1"/>
      <c r="YS304" s="1"/>
      <c r="YT304" s="1"/>
      <c r="YU304" s="1"/>
      <c r="YV304" s="1"/>
      <c r="YW304" s="1"/>
      <c r="YX304" s="1"/>
      <c r="YY304" s="1"/>
      <c r="YZ304" s="1"/>
      <c r="ZA304" s="1"/>
      <c r="ZB304" s="1"/>
      <c r="ZC304" s="1"/>
      <c r="ZD304" s="1"/>
      <c r="ZE304" s="1"/>
      <c r="ZF304" s="1"/>
      <c r="ZG304" s="1"/>
      <c r="ZH304" s="1"/>
      <c r="ZI304" s="1"/>
      <c r="ZJ304" s="1"/>
      <c r="ZK304" s="1"/>
      <c r="ZL304" s="1"/>
      <c r="ZM304" s="1"/>
      <c r="ZN304" s="1"/>
      <c r="ZO304" s="1"/>
      <c r="ZP304" s="1"/>
      <c r="ZQ304" s="1"/>
      <c r="ZR304" s="1"/>
      <c r="ZS304" s="1"/>
      <c r="ZT304" s="1"/>
      <c r="ZU304" s="1"/>
      <c r="ZV304" s="1"/>
      <c r="ZW304" s="1"/>
      <c r="ZX304" s="1"/>
      <c r="ZY304" s="1"/>
      <c r="ZZ304" s="1"/>
      <c r="AAA304" s="1"/>
      <c r="AAB304" s="1"/>
      <c r="AAC304" s="1"/>
      <c r="AAD304" s="1"/>
      <c r="AAE304" s="1"/>
      <c r="AAF304" s="1"/>
      <c r="AAG304" s="1"/>
      <c r="AAH304" s="1"/>
      <c r="AAI304" s="1"/>
      <c r="AAJ304" s="1"/>
      <c r="AAK304" s="1"/>
      <c r="AAL304" s="1"/>
      <c r="AAM304" s="1"/>
      <c r="AAN304" s="1"/>
      <c r="AAO304" s="1"/>
      <c r="AAP304" s="1"/>
      <c r="AAQ304" s="1"/>
      <c r="AAR304" s="1"/>
      <c r="AAS304" s="1"/>
      <c r="AAT304" s="1"/>
      <c r="AAU304" s="1"/>
      <c r="AAV304" s="1"/>
      <c r="AAW304" s="1"/>
      <c r="AAX304" s="1"/>
      <c r="AAY304" s="1"/>
      <c r="AAZ304" s="1"/>
      <c r="ABA304" s="1"/>
      <c r="ABB304" s="1"/>
      <c r="ABC304" s="1"/>
      <c r="ABD304" s="1"/>
      <c r="ABE304" s="1"/>
      <c r="ABF304" s="1"/>
      <c r="ABG304" s="1"/>
      <c r="ABH304" s="1"/>
      <c r="ABI304" s="1"/>
      <c r="ABJ304" s="1"/>
      <c r="ABK304" s="1"/>
      <c r="ABL304" s="1"/>
      <c r="ABM304" s="1"/>
      <c r="ABN304" s="1"/>
      <c r="ABO304" s="1"/>
      <c r="ABP304" s="1"/>
      <c r="ABQ304" s="1"/>
      <c r="ABR304" s="1"/>
      <c r="ABS304" s="1"/>
      <c r="ABT304" s="1"/>
      <c r="ABU304" s="1"/>
      <c r="ABV304" s="1"/>
      <c r="ABW304" s="1"/>
      <c r="ABX304" s="1"/>
      <c r="ABY304" s="1"/>
      <c r="ABZ304" s="1"/>
      <c r="ACA304" s="1"/>
      <c r="ACB304" s="1"/>
      <c r="ACC304" s="1"/>
      <c r="ACD304" s="1"/>
      <c r="ACE304" s="1"/>
      <c r="ACF304" s="1"/>
      <c r="ACG304" s="1"/>
      <c r="ACH304" s="1"/>
      <c r="ACI304" s="1"/>
      <c r="ACJ304" s="1"/>
      <c r="ACK304" s="1"/>
      <c r="ACL304" s="1"/>
      <c r="ACM304" s="1"/>
      <c r="ACN304" s="1"/>
      <c r="ACO304" s="1"/>
      <c r="ACP304" s="1"/>
      <c r="ACQ304" s="1"/>
      <c r="ACR304" s="1"/>
      <c r="ACS304" s="1"/>
      <c r="ACT304" s="1"/>
      <c r="ACU304" s="1"/>
      <c r="ACV304" s="1"/>
      <c r="ACW304" s="1"/>
      <c r="ACX304" s="1"/>
      <c r="ACY304" s="1"/>
      <c r="ACZ304" s="1"/>
      <c r="ADA304" s="1"/>
    </row>
    <row r="305" spans="1:786" s="81" customFormat="1" ht="36" x14ac:dyDescent="0.3">
      <c r="A305" s="38">
        <v>3</v>
      </c>
      <c r="B305" s="41" t="s">
        <v>835</v>
      </c>
      <c r="C305" s="24" t="s">
        <v>65</v>
      </c>
      <c r="D305" s="25" t="s">
        <v>58</v>
      </c>
      <c r="E305" s="25" t="s">
        <v>81</v>
      </c>
      <c r="F305" s="25">
        <v>25</v>
      </c>
      <c r="G305" s="79"/>
      <c r="H305" s="25">
        <v>2</v>
      </c>
      <c r="I305" s="25" t="s">
        <v>73</v>
      </c>
      <c r="J305" s="25" t="s">
        <v>250</v>
      </c>
      <c r="K305" s="95">
        <v>42</v>
      </c>
      <c r="L305" s="28">
        <v>1965</v>
      </c>
      <c r="M305" s="29">
        <v>23829</v>
      </c>
      <c r="N305" s="30"/>
      <c r="O305" s="31"/>
      <c r="P305" s="31"/>
      <c r="Q305" s="32" t="s">
        <v>429</v>
      </c>
      <c r="R305" s="141" t="s">
        <v>836</v>
      </c>
      <c r="S305" s="34"/>
      <c r="T305" s="35" t="str">
        <f t="shared" si="35"/>
        <v>Cu</v>
      </c>
      <c r="U305" s="34"/>
      <c r="V305" s="34"/>
      <c r="W305" s="34"/>
      <c r="X305" s="34"/>
      <c r="Y305" s="34"/>
      <c r="Z305" s="34"/>
      <c r="AA305" s="34"/>
      <c r="AB305" s="1"/>
      <c r="AC305" s="36">
        <f t="shared" si="31"/>
        <v>0</v>
      </c>
      <c r="AD305" s="36">
        <f t="shared" si="32"/>
        <v>0</v>
      </c>
      <c r="AE305" s="36">
        <f t="shared" si="33"/>
        <v>0</v>
      </c>
      <c r="AF305" s="36">
        <f t="shared" si="36"/>
        <v>0</v>
      </c>
      <c r="AG305" s="37"/>
      <c r="AH305" s="37">
        <f>IF(A305=1,AF305,0)</f>
        <v>0</v>
      </c>
      <c r="AI305" s="37">
        <f>IF(A305=2,AF305,0)</f>
        <v>0</v>
      </c>
      <c r="AJ305" s="37">
        <f>IF(A305=3,AF305,0)</f>
        <v>0</v>
      </c>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c r="JG305" s="1"/>
      <c r="JH305" s="1"/>
      <c r="JI305" s="1"/>
      <c r="JJ305" s="1"/>
      <c r="JK305" s="1"/>
      <c r="JL305" s="1"/>
      <c r="JM305" s="1"/>
      <c r="JN305" s="1"/>
      <c r="JO305" s="1"/>
      <c r="JP305" s="1"/>
      <c r="JQ305" s="1"/>
      <c r="JR305" s="1"/>
      <c r="JS305" s="1"/>
      <c r="JT305" s="1"/>
      <c r="JU305" s="1"/>
      <c r="JV305" s="1"/>
      <c r="JW305" s="1"/>
      <c r="JX305" s="1"/>
      <c r="JY305" s="1"/>
      <c r="JZ305" s="1"/>
      <c r="KA305" s="1"/>
      <c r="KB305" s="1"/>
      <c r="KC305" s="1"/>
      <c r="KD305" s="1"/>
      <c r="KE305" s="1"/>
      <c r="KF305" s="1"/>
      <c r="KG305" s="1"/>
      <c r="KH305" s="1"/>
      <c r="KI305" s="1"/>
      <c r="KJ305" s="1"/>
      <c r="KK305" s="1"/>
      <c r="KL305" s="1"/>
      <c r="KM305" s="1"/>
      <c r="KN305" s="1"/>
      <c r="KO305" s="1"/>
      <c r="KP305" s="1"/>
      <c r="KQ305" s="1"/>
      <c r="KR305" s="1"/>
      <c r="KS305" s="1"/>
      <c r="KT305" s="1"/>
      <c r="KU305" s="1"/>
      <c r="KV305" s="1"/>
      <c r="KW305" s="1"/>
      <c r="KX305" s="1"/>
      <c r="KY305" s="1"/>
      <c r="KZ305" s="1"/>
      <c r="LA305" s="1"/>
      <c r="LB305" s="1"/>
      <c r="LC305" s="1"/>
      <c r="LD305" s="1"/>
      <c r="LE305" s="1"/>
      <c r="LF305" s="1"/>
      <c r="LG305" s="1"/>
      <c r="LH305" s="1"/>
      <c r="LI305" s="1"/>
      <c r="LJ305" s="1"/>
      <c r="LK305" s="1"/>
      <c r="LL305" s="1"/>
      <c r="LM305" s="1"/>
      <c r="LN305" s="1"/>
      <c r="LO305" s="1"/>
      <c r="LP305" s="1"/>
      <c r="LQ305" s="1"/>
      <c r="LR305" s="1"/>
      <c r="LS305" s="1"/>
      <c r="LT305" s="1"/>
      <c r="LU305" s="1"/>
      <c r="LV305" s="1"/>
      <c r="LW305" s="1"/>
      <c r="LX305" s="1"/>
      <c r="LY305" s="1"/>
      <c r="LZ305" s="1"/>
      <c r="MA305" s="1"/>
      <c r="MB305" s="1"/>
      <c r="MC305" s="1"/>
      <c r="MD305" s="1"/>
      <c r="ME305" s="1"/>
      <c r="MF305" s="1"/>
      <c r="MG305" s="1"/>
      <c r="MH305" s="1"/>
      <c r="MI305" s="1"/>
      <c r="MJ305" s="1"/>
      <c r="MK305" s="1"/>
      <c r="ML305" s="1"/>
      <c r="MM305" s="1"/>
      <c r="MN305" s="1"/>
      <c r="MO305" s="1"/>
      <c r="MP305" s="1"/>
      <c r="MQ305" s="1"/>
      <c r="MR305" s="1"/>
      <c r="MS305" s="1"/>
      <c r="MT305" s="1"/>
      <c r="MU305" s="1"/>
      <c r="MV305" s="1"/>
      <c r="MW305" s="1"/>
      <c r="MX305" s="1"/>
      <c r="MY305" s="1"/>
      <c r="MZ305" s="1"/>
      <c r="NA305" s="1"/>
      <c r="NB305" s="1"/>
      <c r="NC305" s="1"/>
      <c r="ND305" s="1"/>
      <c r="NE305" s="1"/>
      <c r="NF305" s="1"/>
      <c r="NG305" s="1"/>
      <c r="NH305" s="1"/>
      <c r="NI305" s="1"/>
      <c r="NJ305" s="1"/>
      <c r="NK305" s="1"/>
      <c r="NL305" s="1"/>
      <c r="NM305" s="1"/>
      <c r="NN305" s="1"/>
      <c r="NO305" s="1"/>
      <c r="NP305" s="1"/>
      <c r="NQ305" s="1"/>
      <c r="NR305" s="1"/>
      <c r="NS305" s="1"/>
      <c r="NT305" s="1"/>
      <c r="NU305" s="1"/>
      <c r="NV305" s="1"/>
      <c r="NW305" s="1"/>
      <c r="NX305" s="1"/>
      <c r="NY305" s="1"/>
      <c r="NZ305" s="1"/>
      <c r="OA305" s="1"/>
      <c r="OB305" s="1"/>
      <c r="OC305" s="1"/>
      <c r="OD305" s="1"/>
      <c r="OE305" s="1"/>
      <c r="OF305" s="1"/>
      <c r="OG305" s="1"/>
      <c r="OH305" s="1"/>
      <c r="OI305" s="1"/>
      <c r="OJ305" s="1"/>
      <c r="OK305" s="1"/>
      <c r="OL305" s="1"/>
      <c r="OM305" s="1"/>
      <c r="ON305" s="1"/>
      <c r="OO305" s="1"/>
      <c r="OP305" s="1"/>
      <c r="OQ305" s="1"/>
      <c r="OR305" s="1"/>
      <c r="OS305" s="1"/>
      <c r="OT305" s="1"/>
      <c r="OU305" s="1"/>
      <c r="OV305" s="1"/>
      <c r="OW305" s="1"/>
      <c r="OX305" s="1"/>
      <c r="OY305" s="1"/>
      <c r="OZ305" s="1"/>
      <c r="PA305" s="1"/>
      <c r="PB305" s="1"/>
      <c r="PC305" s="1"/>
      <c r="PD305" s="1"/>
      <c r="PE305" s="1"/>
      <c r="PF305" s="1"/>
      <c r="PG305" s="1"/>
      <c r="PH305" s="1"/>
      <c r="PI305" s="1"/>
      <c r="PJ305" s="1"/>
      <c r="PK305" s="1"/>
      <c r="PL305" s="1"/>
      <c r="PM305" s="1"/>
      <c r="PN305" s="1"/>
      <c r="PO305" s="1"/>
      <c r="PP305" s="1"/>
      <c r="PQ305" s="1"/>
      <c r="PR305" s="1"/>
      <c r="PS305" s="1"/>
      <c r="PT305" s="1"/>
      <c r="PU305" s="1"/>
      <c r="PV305" s="1"/>
      <c r="PW305" s="1"/>
      <c r="PX305" s="1"/>
      <c r="PY305" s="1"/>
      <c r="PZ305" s="1"/>
      <c r="QA305" s="1"/>
      <c r="QB305" s="1"/>
      <c r="QC305" s="1"/>
      <c r="QD305" s="1"/>
      <c r="QE305" s="1"/>
      <c r="QF305" s="1"/>
      <c r="QG305" s="1"/>
      <c r="QH305" s="1"/>
      <c r="QI305" s="1"/>
      <c r="QJ305" s="1"/>
      <c r="QK305" s="1"/>
      <c r="QL305" s="1"/>
      <c r="QM305" s="1"/>
      <c r="QN305" s="1"/>
      <c r="QO305" s="1"/>
      <c r="QP305" s="1"/>
      <c r="QQ305" s="1"/>
      <c r="QR305" s="1"/>
      <c r="QS305" s="1"/>
      <c r="QT305" s="1"/>
      <c r="QU305" s="1"/>
      <c r="QV305" s="1"/>
      <c r="QW305" s="1"/>
      <c r="QX305" s="1"/>
      <c r="QY305" s="1"/>
      <c r="QZ305" s="1"/>
      <c r="RA305" s="1"/>
      <c r="RB305" s="1"/>
      <c r="RC305" s="1"/>
      <c r="RD305" s="1"/>
      <c r="RE305" s="1"/>
      <c r="RF305" s="1"/>
      <c r="RG305" s="1"/>
      <c r="RH305" s="1"/>
      <c r="RI305" s="1"/>
      <c r="RJ305" s="1"/>
      <c r="RK305" s="1"/>
      <c r="RL305" s="1"/>
      <c r="RM305" s="1"/>
      <c r="RN305" s="1"/>
      <c r="RO305" s="1"/>
      <c r="RP305" s="1"/>
      <c r="RQ305" s="1"/>
      <c r="RR305" s="1"/>
      <c r="RS305" s="1"/>
      <c r="RT305" s="1"/>
      <c r="RU305" s="1"/>
      <c r="RV305" s="1"/>
      <c r="RW305" s="1"/>
      <c r="RX305" s="1"/>
      <c r="RY305" s="1"/>
      <c r="RZ305" s="1"/>
      <c r="SA305" s="1"/>
      <c r="SB305" s="1"/>
      <c r="SC305" s="1"/>
      <c r="SD305" s="1"/>
      <c r="SE305" s="1"/>
      <c r="SF305" s="1"/>
      <c r="SG305" s="1"/>
      <c r="SH305" s="1"/>
      <c r="SI305" s="1"/>
      <c r="SJ305" s="1"/>
      <c r="SK305" s="1"/>
      <c r="SL305" s="1"/>
      <c r="SM305" s="1"/>
      <c r="SN305" s="1"/>
      <c r="SO305" s="1"/>
      <c r="SP305" s="1"/>
      <c r="SQ305" s="1"/>
      <c r="SR305" s="1"/>
      <c r="SS305" s="1"/>
      <c r="ST305" s="1"/>
      <c r="SU305" s="1"/>
      <c r="SV305" s="1"/>
      <c r="SW305" s="1"/>
      <c r="SX305" s="1"/>
      <c r="SY305" s="1"/>
      <c r="SZ305" s="1"/>
      <c r="TA305" s="1"/>
      <c r="TB305" s="1"/>
      <c r="TC305" s="1"/>
      <c r="TD305" s="1"/>
      <c r="TE305" s="1"/>
      <c r="TF305" s="1"/>
      <c r="TG305" s="1"/>
      <c r="TH305" s="1"/>
      <c r="TI305" s="1"/>
      <c r="TJ305" s="1"/>
      <c r="TK305" s="1"/>
      <c r="TL305" s="1"/>
      <c r="TM305" s="1"/>
      <c r="TN305" s="1"/>
      <c r="TO305" s="1"/>
      <c r="TP305" s="1"/>
      <c r="TQ305" s="1"/>
      <c r="TR305" s="1"/>
      <c r="TS305" s="1"/>
      <c r="TT305" s="1"/>
      <c r="TU305" s="1"/>
      <c r="TV305" s="1"/>
      <c r="TW305" s="1"/>
      <c r="TX305" s="1"/>
      <c r="TY305" s="1"/>
      <c r="TZ305" s="1"/>
      <c r="UA305" s="1"/>
      <c r="UB305" s="1"/>
      <c r="UC305" s="1"/>
      <c r="UD305" s="1"/>
      <c r="UE305" s="1"/>
      <c r="UF305" s="1"/>
      <c r="UG305" s="1"/>
      <c r="UH305" s="1"/>
      <c r="UI305" s="1"/>
      <c r="UJ305" s="1"/>
      <c r="UK305" s="1"/>
      <c r="UL305" s="1"/>
      <c r="UM305" s="1"/>
      <c r="UN305" s="1"/>
      <c r="UO305" s="1"/>
      <c r="UP305" s="1"/>
      <c r="UQ305" s="1"/>
      <c r="UR305" s="1"/>
      <c r="US305" s="1"/>
      <c r="UT305" s="1"/>
      <c r="UU305" s="1"/>
      <c r="UV305" s="1"/>
      <c r="UW305" s="1"/>
      <c r="UX305" s="1"/>
      <c r="UY305" s="1"/>
      <c r="UZ305" s="1"/>
      <c r="VA305" s="1"/>
      <c r="VB305" s="1"/>
      <c r="VC305" s="1"/>
      <c r="VD305" s="1"/>
      <c r="VE305" s="1"/>
      <c r="VF305" s="1"/>
      <c r="VG305" s="1"/>
      <c r="VH305" s="1"/>
      <c r="VI305" s="1"/>
      <c r="VJ305" s="1"/>
      <c r="VK305" s="1"/>
      <c r="VL305" s="1"/>
      <c r="VM305" s="1"/>
      <c r="VN305" s="1"/>
      <c r="VO305" s="1"/>
      <c r="VP305" s="1"/>
      <c r="VQ305" s="1"/>
      <c r="VR305" s="1"/>
      <c r="VS305" s="1"/>
      <c r="VT305" s="1"/>
      <c r="VU305" s="1"/>
      <c r="VV305" s="1"/>
      <c r="VW305" s="1"/>
      <c r="VX305" s="1"/>
      <c r="VY305" s="1"/>
      <c r="VZ305" s="1"/>
      <c r="WA305" s="1"/>
      <c r="WB305" s="1"/>
      <c r="WC305" s="1"/>
      <c r="WD305" s="1"/>
      <c r="WE305" s="1"/>
      <c r="WF305" s="1"/>
      <c r="WG305" s="1"/>
      <c r="WH305" s="1"/>
      <c r="WI305" s="1"/>
      <c r="WJ305" s="1"/>
      <c r="WK305" s="1"/>
      <c r="WL305" s="1"/>
      <c r="WM305" s="1"/>
      <c r="WN305" s="1"/>
      <c r="WO305" s="1"/>
      <c r="WP305" s="1"/>
      <c r="WQ305" s="1"/>
      <c r="WR305" s="1"/>
      <c r="WS305" s="1"/>
      <c r="WT305" s="1"/>
      <c r="WU305" s="1"/>
      <c r="WV305" s="1"/>
      <c r="WW305" s="1"/>
      <c r="WX305" s="1"/>
      <c r="WY305" s="1"/>
      <c r="WZ305" s="1"/>
      <c r="XA305" s="1"/>
      <c r="XB305" s="1"/>
      <c r="XC305" s="1"/>
      <c r="XD305" s="1"/>
      <c r="XE305" s="1"/>
      <c r="XF305" s="1"/>
      <c r="XG305" s="1"/>
      <c r="XH305" s="1"/>
      <c r="XI305" s="1"/>
      <c r="XJ305" s="1"/>
      <c r="XK305" s="1"/>
      <c r="XL305" s="1"/>
      <c r="XM305" s="1"/>
      <c r="XN305" s="1"/>
      <c r="XO305" s="1"/>
      <c r="XP305" s="1"/>
      <c r="XQ305" s="1"/>
      <c r="XR305" s="1"/>
      <c r="XS305" s="1"/>
      <c r="XT305" s="1"/>
      <c r="XU305" s="1"/>
      <c r="XV305" s="1"/>
      <c r="XW305" s="1"/>
      <c r="XX305" s="1"/>
      <c r="XY305" s="1"/>
      <c r="XZ305" s="1"/>
      <c r="YA305" s="1"/>
      <c r="YB305" s="1"/>
      <c r="YC305" s="1"/>
      <c r="YD305" s="1"/>
      <c r="YE305" s="1"/>
      <c r="YF305" s="1"/>
      <c r="YG305" s="1"/>
      <c r="YH305" s="1"/>
      <c r="YI305" s="1"/>
      <c r="YJ305" s="1"/>
      <c r="YK305" s="1"/>
      <c r="YL305" s="1"/>
      <c r="YM305" s="1"/>
      <c r="YN305" s="1"/>
      <c r="YO305" s="1"/>
      <c r="YP305" s="1"/>
      <c r="YQ305" s="1"/>
      <c r="YR305" s="1"/>
      <c r="YS305" s="1"/>
      <c r="YT305" s="1"/>
      <c r="YU305" s="1"/>
      <c r="YV305" s="1"/>
      <c r="YW305" s="1"/>
      <c r="YX305" s="1"/>
      <c r="YY305" s="1"/>
      <c r="YZ305" s="1"/>
      <c r="ZA305" s="1"/>
      <c r="ZB305" s="1"/>
      <c r="ZC305" s="1"/>
      <c r="ZD305" s="1"/>
      <c r="ZE305" s="1"/>
      <c r="ZF305" s="1"/>
      <c r="ZG305" s="1"/>
      <c r="ZH305" s="1"/>
      <c r="ZI305" s="1"/>
      <c r="ZJ305" s="1"/>
      <c r="ZK305" s="1"/>
      <c r="ZL305" s="1"/>
      <c r="ZM305" s="1"/>
      <c r="ZN305" s="1"/>
      <c r="ZO305" s="1"/>
      <c r="ZP305" s="1"/>
      <c r="ZQ305" s="1"/>
      <c r="ZR305" s="1"/>
      <c r="ZS305" s="1"/>
      <c r="ZT305" s="1"/>
      <c r="ZU305" s="1"/>
      <c r="ZV305" s="1"/>
      <c r="ZW305" s="1"/>
      <c r="ZX305" s="1"/>
      <c r="ZY305" s="1"/>
      <c r="ZZ305" s="1"/>
      <c r="AAA305" s="1"/>
      <c r="AAB305" s="1"/>
      <c r="AAC305" s="1"/>
      <c r="AAD305" s="1"/>
      <c r="AAE305" s="1"/>
      <c r="AAF305" s="1"/>
      <c r="AAG305" s="1"/>
      <c r="AAH305" s="1"/>
      <c r="AAI305" s="1"/>
      <c r="AAJ305" s="1"/>
      <c r="AAK305" s="1"/>
      <c r="AAL305" s="1"/>
      <c r="AAM305" s="1"/>
      <c r="AAN305" s="1"/>
      <c r="AAO305" s="1"/>
      <c r="AAP305" s="1"/>
      <c r="AAQ305" s="1"/>
      <c r="AAR305" s="1"/>
      <c r="AAS305" s="1"/>
      <c r="AAT305" s="1"/>
      <c r="AAU305" s="1"/>
      <c r="AAV305" s="1"/>
      <c r="AAW305" s="1"/>
      <c r="AAX305" s="1"/>
      <c r="AAY305" s="1"/>
      <c r="AAZ305" s="1"/>
      <c r="ABA305" s="1"/>
      <c r="ABB305" s="1"/>
      <c r="ABC305" s="1"/>
      <c r="ABD305" s="1"/>
      <c r="ABE305" s="1"/>
      <c r="ABF305" s="1"/>
      <c r="ABG305" s="1"/>
      <c r="ABH305" s="1"/>
      <c r="ABI305" s="1"/>
      <c r="ABJ305" s="1"/>
      <c r="ABK305" s="1"/>
      <c r="ABL305" s="1"/>
      <c r="ABM305" s="1"/>
      <c r="ABN305" s="1"/>
      <c r="ABO305" s="1"/>
      <c r="ABP305" s="1"/>
      <c r="ABQ305" s="1"/>
      <c r="ABR305" s="1"/>
      <c r="ABS305" s="1"/>
      <c r="ABT305" s="1"/>
      <c r="ABU305" s="1"/>
      <c r="ABV305" s="1"/>
      <c r="ABW305" s="1"/>
      <c r="ABX305" s="1"/>
      <c r="ABY305" s="1"/>
      <c r="ABZ305" s="1"/>
      <c r="ACA305" s="1"/>
      <c r="ACB305" s="1"/>
      <c r="ACC305" s="1"/>
      <c r="ACD305" s="1"/>
      <c r="ACE305" s="1"/>
      <c r="ACF305" s="1"/>
      <c r="ACG305" s="1"/>
      <c r="ACH305" s="1"/>
      <c r="ACI305" s="1"/>
      <c r="ACJ305" s="1"/>
      <c r="ACK305" s="1"/>
      <c r="ACL305" s="1"/>
      <c r="ACM305" s="1"/>
      <c r="ACN305" s="1"/>
      <c r="ACO305" s="1"/>
      <c r="ACP305" s="1"/>
      <c r="ACQ305" s="1"/>
      <c r="ACR305" s="1"/>
      <c r="ACS305" s="1"/>
      <c r="ACT305" s="1"/>
      <c r="ACU305" s="1"/>
      <c r="ACV305" s="1"/>
      <c r="ACW305" s="1"/>
      <c r="ACX305" s="1"/>
      <c r="ACY305" s="1"/>
      <c r="ACZ305" s="1"/>
      <c r="ADA305" s="1"/>
    </row>
    <row r="306" spans="1:786" s="81" customFormat="1" ht="36" x14ac:dyDescent="0.3">
      <c r="A306" s="38">
        <v>3</v>
      </c>
      <c r="B306" s="41" t="s">
        <v>837</v>
      </c>
      <c r="C306" s="24" t="s">
        <v>65</v>
      </c>
      <c r="D306" s="25" t="s">
        <v>58</v>
      </c>
      <c r="E306" s="25" t="s">
        <v>81</v>
      </c>
      <c r="F306" s="25">
        <v>15</v>
      </c>
      <c r="G306" s="79">
        <v>30000</v>
      </c>
      <c r="H306" s="25">
        <v>2</v>
      </c>
      <c r="I306" s="25" t="s">
        <v>73</v>
      </c>
      <c r="J306" s="25" t="s">
        <v>250</v>
      </c>
      <c r="K306" s="95">
        <v>70</v>
      </c>
      <c r="L306" s="28">
        <v>1965</v>
      </c>
      <c r="M306" s="29">
        <v>23829</v>
      </c>
      <c r="N306" s="30">
        <v>20000</v>
      </c>
      <c r="O306" s="31"/>
      <c r="P306" s="31"/>
      <c r="Q306" s="32" t="s">
        <v>838</v>
      </c>
      <c r="R306" s="141" t="s">
        <v>839</v>
      </c>
      <c r="S306" s="34"/>
      <c r="T306" s="35" t="str">
        <f t="shared" si="35"/>
        <v>Cu</v>
      </c>
      <c r="U306" s="34"/>
      <c r="V306" s="34"/>
      <c r="W306" s="34"/>
      <c r="X306" s="34"/>
      <c r="Y306" s="34"/>
      <c r="Z306" s="34"/>
      <c r="AA306" s="34"/>
      <c r="AB306" s="1"/>
      <c r="AC306" s="36">
        <f t="shared" si="31"/>
        <v>1.0544891448251209E-2</v>
      </c>
      <c r="AD306" s="36">
        <f t="shared" si="32"/>
        <v>0</v>
      </c>
      <c r="AE306" s="36">
        <f t="shared" si="33"/>
        <v>0</v>
      </c>
      <c r="AF306" s="36">
        <f t="shared" si="36"/>
        <v>1.0544891448251209E-2</v>
      </c>
      <c r="AG306" s="37"/>
      <c r="AH306" s="37">
        <f>IF(A306=1,AF306,0)</f>
        <v>0</v>
      </c>
      <c r="AI306" s="37">
        <f>IF(A306=2,AF306,0)</f>
        <v>0</v>
      </c>
      <c r="AJ306" s="37">
        <f>IF(A306=3,AF306,0)</f>
        <v>1.0544891448251209E-2</v>
      </c>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c r="JG306" s="1"/>
      <c r="JH306" s="1"/>
      <c r="JI306" s="1"/>
      <c r="JJ306" s="1"/>
      <c r="JK306" s="1"/>
      <c r="JL306" s="1"/>
      <c r="JM306" s="1"/>
      <c r="JN306" s="1"/>
      <c r="JO306" s="1"/>
      <c r="JP306" s="1"/>
      <c r="JQ306" s="1"/>
      <c r="JR306" s="1"/>
      <c r="JS306" s="1"/>
      <c r="JT306" s="1"/>
      <c r="JU306" s="1"/>
      <c r="JV306" s="1"/>
      <c r="JW306" s="1"/>
      <c r="JX306" s="1"/>
      <c r="JY306" s="1"/>
      <c r="JZ306" s="1"/>
      <c r="KA306" s="1"/>
      <c r="KB306" s="1"/>
      <c r="KC306" s="1"/>
      <c r="KD306" s="1"/>
      <c r="KE306" s="1"/>
      <c r="KF306" s="1"/>
      <c r="KG306" s="1"/>
      <c r="KH306" s="1"/>
      <c r="KI306" s="1"/>
      <c r="KJ306" s="1"/>
      <c r="KK306" s="1"/>
      <c r="KL306" s="1"/>
      <c r="KM306" s="1"/>
      <c r="KN306" s="1"/>
      <c r="KO306" s="1"/>
      <c r="KP306" s="1"/>
      <c r="KQ306" s="1"/>
      <c r="KR306" s="1"/>
      <c r="KS306" s="1"/>
      <c r="KT306" s="1"/>
      <c r="KU306" s="1"/>
      <c r="KV306" s="1"/>
      <c r="KW306" s="1"/>
      <c r="KX306" s="1"/>
      <c r="KY306" s="1"/>
      <c r="KZ306" s="1"/>
      <c r="LA306" s="1"/>
      <c r="LB306" s="1"/>
      <c r="LC306" s="1"/>
      <c r="LD306" s="1"/>
      <c r="LE306" s="1"/>
      <c r="LF306" s="1"/>
      <c r="LG306" s="1"/>
      <c r="LH306" s="1"/>
      <c r="LI306" s="1"/>
      <c r="LJ306" s="1"/>
      <c r="LK306" s="1"/>
      <c r="LL306" s="1"/>
      <c r="LM306" s="1"/>
      <c r="LN306" s="1"/>
      <c r="LO306" s="1"/>
      <c r="LP306" s="1"/>
      <c r="LQ306" s="1"/>
      <c r="LR306" s="1"/>
      <c r="LS306" s="1"/>
      <c r="LT306" s="1"/>
      <c r="LU306" s="1"/>
      <c r="LV306" s="1"/>
      <c r="LW306" s="1"/>
      <c r="LX306" s="1"/>
      <c r="LY306" s="1"/>
      <c r="LZ306" s="1"/>
      <c r="MA306" s="1"/>
      <c r="MB306" s="1"/>
      <c r="MC306" s="1"/>
      <c r="MD306" s="1"/>
      <c r="ME306" s="1"/>
      <c r="MF306" s="1"/>
      <c r="MG306" s="1"/>
      <c r="MH306" s="1"/>
      <c r="MI306" s="1"/>
      <c r="MJ306" s="1"/>
      <c r="MK306" s="1"/>
      <c r="ML306" s="1"/>
      <c r="MM306" s="1"/>
      <c r="MN306" s="1"/>
      <c r="MO306" s="1"/>
      <c r="MP306" s="1"/>
      <c r="MQ306" s="1"/>
      <c r="MR306" s="1"/>
      <c r="MS306" s="1"/>
      <c r="MT306" s="1"/>
      <c r="MU306" s="1"/>
      <c r="MV306" s="1"/>
      <c r="MW306" s="1"/>
      <c r="MX306" s="1"/>
      <c r="MY306" s="1"/>
      <c r="MZ306" s="1"/>
      <c r="NA306" s="1"/>
      <c r="NB306" s="1"/>
      <c r="NC306" s="1"/>
      <c r="ND306" s="1"/>
      <c r="NE306" s="1"/>
      <c r="NF306" s="1"/>
      <c r="NG306" s="1"/>
      <c r="NH306" s="1"/>
      <c r="NI306" s="1"/>
      <c r="NJ306" s="1"/>
      <c r="NK306" s="1"/>
      <c r="NL306" s="1"/>
      <c r="NM306" s="1"/>
      <c r="NN306" s="1"/>
      <c r="NO306" s="1"/>
      <c r="NP306" s="1"/>
      <c r="NQ306" s="1"/>
      <c r="NR306" s="1"/>
      <c r="NS306" s="1"/>
      <c r="NT306" s="1"/>
      <c r="NU306" s="1"/>
      <c r="NV306" s="1"/>
      <c r="NW306" s="1"/>
      <c r="NX306" s="1"/>
      <c r="NY306" s="1"/>
      <c r="NZ306" s="1"/>
      <c r="OA306" s="1"/>
      <c r="OB306" s="1"/>
      <c r="OC306" s="1"/>
      <c r="OD306" s="1"/>
      <c r="OE306" s="1"/>
      <c r="OF306" s="1"/>
      <c r="OG306" s="1"/>
      <c r="OH306" s="1"/>
      <c r="OI306" s="1"/>
      <c r="OJ306" s="1"/>
      <c r="OK306" s="1"/>
      <c r="OL306" s="1"/>
      <c r="OM306" s="1"/>
      <c r="ON306" s="1"/>
      <c r="OO306" s="1"/>
      <c r="OP306" s="1"/>
      <c r="OQ306" s="1"/>
      <c r="OR306" s="1"/>
      <c r="OS306" s="1"/>
      <c r="OT306" s="1"/>
      <c r="OU306" s="1"/>
      <c r="OV306" s="1"/>
      <c r="OW306" s="1"/>
      <c r="OX306" s="1"/>
      <c r="OY306" s="1"/>
      <c r="OZ306" s="1"/>
      <c r="PA306" s="1"/>
      <c r="PB306" s="1"/>
      <c r="PC306" s="1"/>
      <c r="PD306" s="1"/>
      <c r="PE306" s="1"/>
      <c r="PF306" s="1"/>
      <c r="PG306" s="1"/>
      <c r="PH306" s="1"/>
      <c r="PI306" s="1"/>
      <c r="PJ306" s="1"/>
      <c r="PK306" s="1"/>
      <c r="PL306" s="1"/>
      <c r="PM306" s="1"/>
      <c r="PN306" s="1"/>
      <c r="PO306" s="1"/>
      <c r="PP306" s="1"/>
      <c r="PQ306" s="1"/>
      <c r="PR306" s="1"/>
      <c r="PS306" s="1"/>
      <c r="PT306" s="1"/>
      <c r="PU306" s="1"/>
      <c r="PV306" s="1"/>
      <c r="PW306" s="1"/>
      <c r="PX306" s="1"/>
      <c r="PY306" s="1"/>
      <c r="PZ306" s="1"/>
      <c r="QA306" s="1"/>
      <c r="QB306" s="1"/>
      <c r="QC306" s="1"/>
      <c r="QD306" s="1"/>
      <c r="QE306" s="1"/>
      <c r="QF306" s="1"/>
      <c r="QG306" s="1"/>
      <c r="QH306" s="1"/>
      <c r="QI306" s="1"/>
      <c r="QJ306" s="1"/>
      <c r="QK306" s="1"/>
      <c r="QL306" s="1"/>
      <c r="QM306" s="1"/>
      <c r="QN306" s="1"/>
      <c r="QO306" s="1"/>
      <c r="QP306" s="1"/>
      <c r="QQ306" s="1"/>
      <c r="QR306" s="1"/>
      <c r="QS306" s="1"/>
      <c r="QT306" s="1"/>
      <c r="QU306" s="1"/>
      <c r="QV306" s="1"/>
      <c r="QW306" s="1"/>
      <c r="QX306" s="1"/>
      <c r="QY306" s="1"/>
      <c r="QZ306" s="1"/>
      <c r="RA306" s="1"/>
      <c r="RB306" s="1"/>
      <c r="RC306" s="1"/>
      <c r="RD306" s="1"/>
      <c r="RE306" s="1"/>
      <c r="RF306" s="1"/>
      <c r="RG306" s="1"/>
      <c r="RH306" s="1"/>
      <c r="RI306" s="1"/>
      <c r="RJ306" s="1"/>
      <c r="RK306" s="1"/>
      <c r="RL306" s="1"/>
      <c r="RM306" s="1"/>
      <c r="RN306" s="1"/>
      <c r="RO306" s="1"/>
      <c r="RP306" s="1"/>
      <c r="RQ306" s="1"/>
      <c r="RR306" s="1"/>
      <c r="RS306" s="1"/>
      <c r="RT306" s="1"/>
      <c r="RU306" s="1"/>
      <c r="RV306" s="1"/>
      <c r="RW306" s="1"/>
      <c r="RX306" s="1"/>
      <c r="RY306" s="1"/>
      <c r="RZ306" s="1"/>
      <c r="SA306" s="1"/>
      <c r="SB306" s="1"/>
      <c r="SC306" s="1"/>
      <c r="SD306" s="1"/>
      <c r="SE306" s="1"/>
      <c r="SF306" s="1"/>
      <c r="SG306" s="1"/>
      <c r="SH306" s="1"/>
      <c r="SI306" s="1"/>
      <c r="SJ306" s="1"/>
      <c r="SK306" s="1"/>
      <c r="SL306" s="1"/>
      <c r="SM306" s="1"/>
      <c r="SN306" s="1"/>
      <c r="SO306" s="1"/>
      <c r="SP306" s="1"/>
      <c r="SQ306" s="1"/>
      <c r="SR306" s="1"/>
      <c r="SS306" s="1"/>
      <c r="ST306" s="1"/>
      <c r="SU306" s="1"/>
      <c r="SV306" s="1"/>
      <c r="SW306" s="1"/>
      <c r="SX306" s="1"/>
      <c r="SY306" s="1"/>
      <c r="SZ306" s="1"/>
      <c r="TA306" s="1"/>
      <c r="TB306" s="1"/>
      <c r="TC306" s="1"/>
      <c r="TD306" s="1"/>
      <c r="TE306" s="1"/>
      <c r="TF306" s="1"/>
      <c r="TG306" s="1"/>
      <c r="TH306" s="1"/>
      <c r="TI306" s="1"/>
      <c r="TJ306" s="1"/>
      <c r="TK306" s="1"/>
      <c r="TL306" s="1"/>
      <c r="TM306" s="1"/>
      <c r="TN306" s="1"/>
      <c r="TO306" s="1"/>
      <c r="TP306" s="1"/>
      <c r="TQ306" s="1"/>
      <c r="TR306" s="1"/>
      <c r="TS306" s="1"/>
      <c r="TT306" s="1"/>
      <c r="TU306" s="1"/>
      <c r="TV306" s="1"/>
      <c r="TW306" s="1"/>
      <c r="TX306" s="1"/>
      <c r="TY306" s="1"/>
      <c r="TZ306" s="1"/>
      <c r="UA306" s="1"/>
      <c r="UB306" s="1"/>
      <c r="UC306" s="1"/>
      <c r="UD306" s="1"/>
      <c r="UE306" s="1"/>
      <c r="UF306" s="1"/>
      <c r="UG306" s="1"/>
      <c r="UH306" s="1"/>
      <c r="UI306" s="1"/>
      <c r="UJ306" s="1"/>
      <c r="UK306" s="1"/>
      <c r="UL306" s="1"/>
      <c r="UM306" s="1"/>
      <c r="UN306" s="1"/>
      <c r="UO306" s="1"/>
      <c r="UP306" s="1"/>
      <c r="UQ306" s="1"/>
      <c r="UR306" s="1"/>
      <c r="US306" s="1"/>
      <c r="UT306" s="1"/>
      <c r="UU306" s="1"/>
      <c r="UV306" s="1"/>
      <c r="UW306" s="1"/>
      <c r="UX306" s="1"/>
      <c r="UY306" s="1"/>
      <c r="UZ306" s="1"/>
      <c r="VA306" s="1"/>
      <c r="VB306" s="1"/>
      <c r="VC306" s="1"/>
      <c r="VD306" s="1"/>
      <c r="VE306" s="1"/>
      <c r="VF306" s="1"/>
      <c r="VG306" s="1"/>
      <c r="VH306" s="1"/>
      <c r="VI306" s="1"/>
      <c r="VJ306" s="1"/>
      <c r="VK306" s="1"/>
      <c r="VL306" s="1"/>
      <c r="VM306" s="1"/>
      <c r="VN306" s="1"/>
      <c r="VO306" s="1"/>
      <c r="VP306" s="1"/>
      <c r="VQ306" s="1"/>
      <c r="VR306" s="1"/>
      <c r="VS306" s="1"/>
      <c r="VT306" s="1"/>
      <c r="VU306" s="1"/>
      <c r="VV306" s="1"/>
      <c r="VW306" s="1"/>
      <c r="VX306" s="1"/>
      <c r="VY306" s="1"/>
      <c r="VZ306" s="1"/>
      <c r="WA306" s="1"/>
      <c r="WB306" s="1"/>
      <c r="WC306" s="1"/>
      <c r="WD306" s="1"/>
      <c r="WE306" s="1"/>
      <c r="WF306" s="1"/>
      <c r="WG306" s="1"/>
      <c r="WH306" s="1"/>
      <c r="WI306" s="1"/>
      <c r="WJ306" s="1"/>
      <c r="WK306" s="1"/>
      <c r="WL306" s="1"/>
      <c r="WM306" s="1"/>
      <c r="WN306" s="1"/>
      <c r="WO306" s="1"/>
      <c r="WP306" s="1"/>
      <c r="WQ306" s="1"/>
      <c r="WR306" s="1"/>
      <c r="WS306" s="1"/>
      <c r="WT306" s="1"/>
      <c r="WU306" s="1"/>
      <c r="WV306" s="1"/>
      <c r="WW306" s="1"/>
      <c r="WX306" s="1"/>
      <c r="WY306" s="1"/>
      <c r="WZ306" s="1"/>
      <c r="XA306" s="1"/>
      <c r="XB306" s="1"/>
      <c r="XC306" s="1"/>
      <c r="XD306" s="1"/>
      <c r="XE306" s="1"/>
      <c r="XF306" s="1"/>
      <c r="XG306" s="1"/>
      <c r="XH306" s="1"/>
      <c r="XI306" s="1"/>
      <c r="XJ306" s="1"/>
      <c r="XK306" s="1"/>
      <c r="XL306" s="1"/>
      <c r="XM306" s="1"/>
      <c r="XN306" s="1"/>
      <c r="XO306" s="1"/>
      <c r="XP306" s="1"/>
      <c r="XQ306" s="1"/>
      <c r="XR306" s="1"/>
      <c r="XS306" s="1"/>
      <c r="XT306" s="1"/>
      <c r="XU306" s="1"/>
      <c r="XV306" s="1"/>
      <c r="XW306" s="1"/>
      <c r="XX306" s="1"/>
      <c r="XY306" s="1"/>
      <c r="XZ306" s="1"/>
      <c r="YA306" s="1"/>
      <c r="YB306" s="1"/>
      <c r="YC306" s="1"/>
      <c r="YD306" s="1"/>
      <c r="YE306" s="1"/>
      <c r="YF306" s="1"/>
      <c r="YG306" s="1"/>
      <c r="YH306" s="1"/>
      <c r="YI306" s="1"/>
      <c r="YJ306" s="1"/>
      <c r="YK306" s="1"/>
      <c r="YL306" s="1"/>
      <c r="YM306" s="1"/>
      <c r="YN306" s="1"/>
      <c r="YO306" s="1"/>
      <c r="YP306" s="1"/>
      <c r="YQ306" s="1"/>
      <c r="YR306" s="1"/>
      <c r="YS306" s="1"/>
      <c r="YT306" s="1"/>
      <c r="YU306" s="1"/>
      <c r="YV306" s="1"/>
      <c r="YW306" s="1"/>
      <c r="YX306" s="1"/>
      <c r="YY306" s="1"/>
      <c r="YZ306" s="1"/>
      <c r="ZA306" s="1"/>
      <c r="ZB306" s="1"/>
      <c r="ZC306" s="1"/>
      <c r="ZD306" s="1"/>
      <c r="ZE306" s="1"/>
      <c r="ZF306" s="1"/>
      <c r="ZG306" s="1"/>
      <c r="ZH306" s="1"/>
      <c r="ZI306" s="1"/>
      <c r="ZJ306" s="1"/>
      <c r="ZK306" s="1"/>
      <c r="ZL306" s="1"/>
      <c r="ZM306" s="1"/>
      <c r="ZN306" s="1"/>
      <c r="ZO306" s="1"/>
      <c r="ZP306" s="1"/>
      <c r="ZQ306" s="1"/>
      <c r="ZR306" s="1"/>
      <c r="ZS306" s="1"/>
      <c r="ZT306" s="1"/>
      <c r="ZU306" s="1"/>
      <c r="ZV306" s="1"/>
      <c r="ZW306" s="1"/>
      <c r="ZX306" s="1"/>
      <c r="ZY306" s="1"/>
      <c r="ZZ306" s="1"/>
      <c r="AAA306" s="1"/>
      <c r="AAB306" s="1"/>
      <c r="AAC306" s="1"/>
      <c r="AAD306" s="1"/>
      <c r="AAE306" s="1"/>
      <c r="AAF306" s="1"/>
      <c r="AAG306" s="1"/>
      <c r="AAH306" s="1"/>
      <c r="AAI306" s="1"/>
      <c r="AAJ306" s="1"/>
      <c r="AAK306" s="1"/>
      <c r="AAL306" s="1"/>
      <c r="AAM306" s="1"/>
      <c r="AAN306" s="1"/>
      <c r="AAO306" s="1"/>
      <c r="AAP306" s="1"/>
      <c r="AAQ306" s="1"/>
      <c r="AAR306" s="1"/>
      <c r="AAS306" s="1"/>
      <c r="AAT306" s="1"/>
      <c r="AAU306" s="1"/>
      <c r="AAV306" s="1"/>
      <c r="AAW306" s="1"/>
      <c r="AAX306" s="1"/>
      <c r="AAY306" s="1"/>
      <c r="AAZ306" s="1"/>
      <c r="ABA306" s="1"/>
      <c r="ABB306" s="1"/>
      <c r="ABC306" s="1"/>
      <c r="ABD306" s="1"/>
      <c r="ABE306" s="1"/>
      <c r="ABF306" s="1"/>
      <c r="ABG306" s="1"/>
      <c r="ABH306" s="1"/>
      <c r="ABI306" s="1"/>
      <c r="ABJ306" s="1"/>
      <c r="ABK306" s="1"/>
      <c r="ABL306" s="1"/>
      <c r="ABM306" s="1"/>
      <c r="ABN306" s="1"/>
      <c r="ABO306" s="1"/>
      <c r="ABP306" s="1"/>
      <c r="ABQ306" s="1"/>
      <c r="ABR306" s="1"/>
      <c r="ABS306" s="1"/>
      <c r="ABT306" s="1"/>
      <c r="ABU306" s="1"/>
      <c r="ABV306" s="1"/>
      <c r="ABW306" s="1"/>
      <c r="ABX306" s="1"/>
      <c r="ABY306" s="1"/>
      <c r="ABZ306" s="1"/>
      <c r="ACA306" s="1"/>
      <c r="ACB306" s="1"/>
      <c r="ACC306" s="1"/>
      <c r="ACD306" s="1"/>
      <c r="ACE306" s="1"/>
      <c r="ACF306" s="1"/>
      <c r="ACG306" s="1"/>
      <c r="ACH306" s="1"/>
      <c r="ACI306" s="1"/>
      <c r="ACJ306" s="1"/>
      <c r="ACK306" s="1"/>
      <c r="ACL306" s="1"/>
      <c r="ACM306" s="1"/>
      <c r="ACN306" s="1"/>
      <c r="ACO306" s="1"/>
      <c r="ACP306" s="1"/>
      <c r="ACQ306" s="1"/>
      <c r="ACR306" s="1"/>
      <c r="ACS306" s="1"/>
      <c r="ACT306" s="1"/>
      <c r="ACU306" s="1"/>
      <c r="ACV306" s="1"/>
      <c r="ACW306" s="1"/>
      <c r="ACX306" s="1"/>
      <c r="ACY306" s="1"/>
      <c r="ACZ306" s="1"/>
      <c r="ADA306" s="1"/>
    </row>
    <row r="307" spans="1:786" s="1" customFormat="1" ht="30.6" customHeight="1" x14ac:dyDescent="0.3">
      <c r="A307" s="38">
        <v>3</v>
      </c>
      <c r="B307" s="41" t="s">
        <v>840</v>
      </c>
      <c r="C307" s="24" t="s">
        <v>65</v>
      </c>
      <c r="D307" s="25" t="s">
        <v>58</v>
      </c>
      <c r="E307" s="25" t="s">
        <v>81</v>
      </c>
      <c r="F307" s="25">
        <v>6</v>
      </c>
      <c r="G307" s="79"/>
      <c r="H307" s="25">
        <v>2</v>
      </c>
      <c r="I307" s="25" t="s">
        <v>47</v>
      </c>
      <c r="J307" s="25" t="s">
        <v>250</v>
      </c>
      <c r="K307" s="95">
        <v>104</v>
      </c>
      <c r="L307" s="28">
        <v>1965</v>
      </c>
      <c r="M307" s="29">
        <v>23829</v>
      </c>
      <c r="N307" s="30"/>
      <c r="O307" s="31"/>
      <c r="P307" s="31"/>
      <c r="Q307" s="32" t="s">
        <v>429</v>
      </c>
      <c r="R307" s="141" t="s">
        <v>841</v>
      </c>
      <c r="S307" s="34"/>
      <c r="T307" s="35" t="str">
        <f t="shared" si="35"/>
        <v>Cu</v>
      </c>
      <c r="U307" s="34"/>
      <c r="V307" s="34"/>
      <c r="W307" s="34"/>
      <c r="X307" s="34"/>
      <c r="Y307" s="34"/>
      <c r="Z307" s="34"/>
      <c r="AA307" s="34"/>
      <c r="AC307" s="36">
        <f t="shared" si="31"/>
        <v>0</v>
      </c>
      <c r="AD307" s="36">
        <f t="shared" si="32"/>
        <v>0</v>
      </c>
      <c r="AE307" s="36">
        <f t="shared" si="33"/>
        <v>0</v>
      </c>
      <c r="AF307" s="36">
        <f t="shared" si="36"/>
        <v>0</v>
      </c>
      <c r="AG307" s="37"/>
      <c r="AH307" s="37">
        <f>IF(A307=1,AF307,0)</f>
        <v>0</v>
      </c>
      <c r="AI307" s="37">
        <f>IF(A307=2,AF307,0)</f>
        <v>0</v>
      </c>
      <c r="AJ307" s="37">
        <f>IF(A307=3,AF307,0)</f>
        <v>0</v>
      </c>
    </row>
    <row r="308" spans="1:786" s="1" customFormat="1" ht="24" x14ac:dyDescent="0.3">
      <c r="A308" s="38">
        <v>3</v>
      </c>
      <c r="B308" s="41" t="s">
        <v>842</v>
      </c>
      <c r="C308" s="24" t="s">
        <v>65</v>
      </c>
      <c r="D308" s="25" t="s">
        <v>58</v>
      </c>
      <c r="E308" s="25" t="s">
        <v>81</v>
      </c>
      <c r="F308" s="25">
        <v>5</v>
      </c>
      <c r="G308" s="79"/>
      <c r="H308" s="25">
        <v>2</v>
      </c>
      <c r="I308" s="25" t="s">
        <v>73</v>
      </c>
      <c r="J308" s="25" t="s">
        <v>250</v>
      </c>
      <c r="K308" s="95">
        <v>105</v>
      </c>
      <c r="L308" s="28">
        <v>1965</v>
      </c>
      <c r="M308" s="29">
        <v>23829</v>
      </c>
      <c r="N308" s="30"/>
      <c r="O308" s="31"/>
      <c r="P308" s="31"/>
      <c r="Q308" s="32" t="s">
        <v>429</v>
      </c>
      <c r="R308" s="141" t="s">
        <v>843</v>
      </c>
      <c r="S308" s="34"/>
      <c r="T308" s="35" t="str">
        <f t="shared" si="35"/>
        <v>Cu</v>
      </c>
      <c r="U308" s="34"/>
      <c r="V308" s="34"/>
      <c r="W308" s="34"/>
      <c r="X308" s="34"/>
      <c r="Y308" s="34"/>
      <c r="Z308" s="34"/>
      <c r="AA308" s="34"/>
      <c r="AC308" s="36">
        <f t="shared" si="31"/>
        <v>0</v>
      </c>
      <c r="AD308" s="36">
        <f t="shared" si="32"/>
        <v>0</v>
      </c>
      <c r="AE308" s="36">
        <f t="shared" si="33"/>
        <v>0</v>
      </c>
      <c r="AF308" s="36">
        <f t="shared" si="36"/>
        <v>0</v>
      </c>
      <c r="AG308" s="37"/>
      <c r="AH308" s="37">
        <f>IF(A308=1,AF308,0)</f>
        <v>0</v>
      </c>
      <c r="AI308" s="37">
        <f>IF(A308=2,AF308,0)</f>
        <v>0</v>
      </c>
      <c r="AJ308" s="37">
        <f>IF(A308=3,AF308,0)</f>
        <v>0</v>
      </c>
    </row>
    <row r="309" spans="1:786" s="1" customFormat="1" ht="24" x14ac:dyDescent="0.3">
      <c r="A309" s="38">
        <v>3</v>
      </c>
      <c r="B309" s="41" t="s">
        <v>844</v>
      </c>
      <c r="C309" s="24" t="s">
        <v>65</v>
      </c>
      <c r="D309" s="25" t="s">
        <v>58</v>
      </c>
      <c r="E309" s="25"/>
      <c r="F309" s="25">
        <v>5</v>
      </c>
      <c r="G309" s="79"/>
      <c r="H309" s="25">
        <v>2</v>
      </c>
      <c r="I309" s="25" t="s">
        <v>73</v>
      </c>
      <c r="J309" s="25" t="s">
        <v>250</v>
      </c>
      <c r="K309" s="95">
        <v>106</v>
      </c>
      <c r="L309" s="28">
        <v>1965</v>
      </c>
      <c r="M309" s="29">
        <v>23829</v>
      </c>
      <c r="N309" s="30"/>
      <c r="O309" s="31"/>
      <c r="P309" s="31"/>
      <c r="Q309" s="32" t="s">
        <v>429</v>
      </c>
      <c r="R309" s="141" t="s">
        <v>845</v>
      </c>
      <c r="S309" s="34"/>
      <c r="T309" s="35" t="str">
        <f t="shared" si="35"/>
        <v>Cu</v>
      </c>
      <c r="U309" s="34"/>
      <c r="V309" s="34"/>
      <c r="W309" s="34"/>
      <c r="X309" s="34"/>
      <c r="Y309" s="34"/>
      <c r="Z309" s="34"/>
      <c r="AA309" s="34"/>
      <c r="AC309" s="36">
        <f t="shared" si="31"/>
        <v>0</v>
      </c>
      <c r="AD309" s="36">
        <f t="shared" si="32"/>
        <v>0</v>
      </c>
      <c r="AE309" s="36">
        <f t="shared" si="33"/>
        <v>0</v>
      </c>
      <c r="AF309" s="36">
        <f t="shared" si="36"/>
        <v>0</v>
      </c>
      <c r="AG309" s="37"/>
      <c r="AH309" s="37">
        <f>IF(A309=1,AF309,0)</f>
        <v>0</v>
      </c>
      <c r="AI309" s="37">
        <f>IF(A309=2,AF309,0)</f>
        <v>0</v>
      </c>
      <c r="AJ309" s="37">
        <f>IF(A309=3,AF309,0)</f>
        <v>0</v>
      </c>
    </row>
    <row r="310" spans="1:786" s="117" customFormat="1" ht="24" x14ac:dyDescent="0.3">
      <c r="A310" s="38">
        <v>3</v>
      </c>
      <c r="B310" s="41" t="s">
        <v>846</v>
      </c>
      <c r="C310" s="24" t="s">
        <v>65</v>
      </c>
      <c r="D310" s="25" t="s">
        <v>58</v>
      </c>
      <c r="E310" s="25" t="s">
        <v>81</v>
      </c>
      <c r="F310" s="25">
        <v>5</v>
      </c>
      <c r="G310" s="79"/>
      <c r="H310" s="25">
        <v>2</v>
      </c>
      <c r="I310" s="25" t="s">
        <v>73</v>
      </c>
      <c r="J310" s="25" t="s">
        <v>250</v>
      </c>
      <c r="K310" s="95">
        <v>107</v>
      </c>
      <c r="L310" s="28">
        <v>1965</v>
      </c>
      <c r="M310" s="29">
        <v>23829</v>
      </c>
      <c r="N310" s="30"/>
      <c r="O310" s="31"/>
      <c r="P310" s="31"/>
      <c r="Q310" s="32" t="s">
        <v>429</v>
      </c>
      <c r="R310" s="141" t="s">
        <v>847</v>
      </c>
      <c r="S310" s="34"/>
      <c r="T310" s="35" t="str">
        <f t="shared" si="35"/>
        <v>Cu</v>
      </c>
      <c r="U310" s="34"/>
      <c r="V310" s="34"/>
      <c r="W310" s="34"/>
      <c r="X310" s="34"/>
      <c r="Y310" s="34"/>
      <c r="Z310" s="34"/>
      <c r="AA310" s="34"/>
      <c r="AB310" s="1"/>
      <c r="AC310" s="36">
        <f t="shared" si="31"/>
        <v>0</v>
      </c>
      <c r="AD310" s="36">
        <f t="shared" si="32"/>
        <v>0</v>
      </c>
      <c r="AE310" s="36">
        <f t="shared" si="33"/>
        <v>0</v>
      </c>
      <c r="AF310" s="36">
        <f t="shared" si="36"/>
        <v>0</v>
      </c>
      <c r="AG310" s="37"/>
      <c r="AH310" s="37">
        <f>IF(A310=1,AF310,0)</f>
        <v>0</v>
      </c>
      <c r="AI310" s="37">
        <f>IF(A310=2,AF310,0)</f>
        <v>0</v>
      </c>
      <c r="AJ310" s="37">
        <f>IF(A310=3,AF310,0)</f>
        <v>0</v>
      </c>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c r="JG310" s="1"/>
      <c r="JH310" s="1"/>
      <c r="JI310" s="1"/>
      <c r="JJ310" s="1"/>
      <c r="JK310" s="1"/>
      <c r="JL310" s="1"/>
      <c r="JM310" s="1"/>
      <c r="JN310" s="1"/>
      <c r="JO310" s="1"/>
      <c r="JP310" s="1"/>
      <c r="JQ310" s="1"/>
      <c r="JR310" s="1"/>
      <c r="JS310" s="1"/>
      <c r="JT310" s="1"/>
      <c r="JU310" s="1"/>
      <c r="JV310" s="1"/>
      <c r="JW310" s="1"/>
      <c r="JX310" s="1"/>
      <c r="JY310" s="1"/>
      <c r="JZ310" s="1"/>
      <c r="KA310" s="1"/>
      <c r="KB310" s="1"/>
      <c r="KC310" s="1"/>
      <c r="KD310" s="1"/>
      <c r="KE310" s="1"/>
      <c r="KF310" s="1"/>
      <c r="KG310" s="1"/>
      <c r="KH310" s="1"/>
      <c r="KI310" s="1"/>
      <c r="KJ310" s="1"/>
      <c r="KK310" s="1"/>
      <c r="KL310" s="1"/>
      <c r="KM310" s="1"/>
      <c r="KN310" s="1"/>
      <c r="KO310" s="1"/>
      <c r="KP310" s="1"/>
      <c r="KQ310" s="1"/>
      <c r="KR310" s="1"/>
      <c r="KS310" s="1"/>
      <c r="KT310" s="1"/>
      <c r="KU310" s="1"/>
      <c r="KV310" s="1"/>
      <c r="KW310" s="1"/>
      <c r="KX310" s="1"/>
      <c r="KY310" s="1"/>
      <c r="KZ310" s="1"/>
      <c r="LA310" s="1"/>
      <c r="LB310" s="1"/>
      <c r="LC310" s="1"/>
      <c r="LD310" s="1"/>
      <c r="LE310" s="1"/>
      <c r="LF310" s="1"/>
      <c r="LG310" s="1"/>
      <c r="LH310" s="1"/>
      <c r="LI310" s="1"/>
      <c r="LJ310" s="1"/>
      <c r="LK310" s="1"/>
      <c r="LL310" s="1"/>
      <c r="LM310" s="1"/>
      <c r="LN310" s="1"/>
      <c r="LO310" s="1"/>
      <c r="LP310" s="1"/>
      <c r="LQ310" s="1"/>
      <c r="LR310" s="1"/>
      <c r="LS310" s="1"/>
      <c r="LT310" s="1"/>
      <c r="LU310" s="1"/>
      <c r="LV310" s="1"/>
      <c r="LW310" s="1"/>
      <c r="LX310" s="1"/>
      <c r="LY310" s="1"/>
      <c r="LZ310" s="1"/>
      <c r="MA310" s="1"/>
      <c r="MB310" s="1"/>
      <c r="MC310" s="1"/>
      <c r="MD310" s="1"/>
      <c r="ME310" s="1"/>
      <c r="MF310" s="1"/>
      <c r="MG310" s="1"/>
      <c r="MH310" s="1"/>
      <c r="MI310" s="1"/>
      <c r="MJ310" s="1"/>
      <c r="MK310" s="1"/>
      <c r="ML310" s="1"/>
      <c r="MM310" s="1"/>
      <c r="MN310" s="1"/>
      <c r="MO310" s="1"/>
      <c r="MP310" s="1"/>
      <c r="MQ310" s="1"/>
      <c r="MR310" s="1"/>
      <c r="MS310" s="1"/>
      <c r="MT310" s="1"/>
      <c r="MU310" s="1"/>
      <c r="MV310" s="1"/>
      <c r="MW310" s="1"/>
      <c r="MX310" s="1"/>
      <c r="MY310" s="1"/>
      <c r="MZ310" s="1"/>
      <c r="NA310" s="1"/>
      <c r="NB310" s="1"/>
      <c r="NC310" s="1"/>
      <c r="ND310" s="1"/>
      <c r="NE310" s="1"/>
      <c r="NF310" s="1"/>
      <c r="NG310" s="1"/>
      <c r="NH310" s="1"/>
      <c r="NI310" s="1"/>
      <c r="NJ310" s="1"/>
      <c r="NK310" s="1"/>
      <c r="NL310" s="1"/>
      <c r="NM310" s="1"/>
      <c r="NN310" s="1"/>
      <c r="NO310" s="1"/>
      <c r="NP310" s="1"/>
      <c r="NQ310" s="1"/>
      <c r="NR310" s="1"/>
      <c r="NS310" s="1"/>
      <c r="NT310" s="1"/>
      <c r="NU310" s="1"/>
      <c r="NV310" s="1"/>
      <c r="NW310" s="1"/>
      <c r="NX310" s="1"/>
      <c r="NY310" s="1"/>
      <c r="NZ310" s="1"/>
      <c r="OA310" s="1"/>
      <c r="OB310" s="1"/>
      <c r="OC310" s="1"/>
      <c r="OD310" s="1"/>
      <c r="OE310" s="1"/>
      <c r="OF310" s="1"/>
      <c r="OG310" s="1"/>
      <c r="OH310" s="1"/>
      <c r="OI310" s="1"/>
      <c r="OJ310" s="1"/>
      <c r="OK310" s="1"/>
      <c r="OL310" s="1"/>
      <c r="OM310" s="1"/>
      <c r="ON310" s="1"/>
      <c r="OO310" s="1"/>
      <c r="OP310" s="1"/>
      <c r="OQ310" s="1"/>
      <c r="OR310" s="1"/>
      <c r="OS310" s="1"/>
      <c r="OT310" s="1"/>
      <c r="OU310" s="1"/>
      <c r="OV310" s="1"/>
      <c r="OW310" s="1"/>
      <c r="OX310" s="1"/>
      <c r="OY310" s="1"/>
      <c r="OZ310" s="1"/>
      <c r="PA310" s="1"/>
      <c r="PB310" s="1"/>
      <c r="PC310" s="1"/>
      <c r="PD310" s="1"/>
      <c r="PE310" s="1"/>
      <c r="PF310" s="1"/>
      <c r="PG310" s="1"/>
      <c r="PH310" s="1"/>
      <c r="PI310" s="1"/>
      <c r="PJ310" s="1"/>
      <c r="PK310" s="1"/>
      <c r="PL310" s="1"/>
      <c r="PM310" s="1"/>
      <c r="PN310" s="1"/>
      <c r="PO310" s="1"/>
      <c r="PP310" s="1"/>
      <c r="PQ310" s="1"/>
      <c r="PR310" s="1"/>
      <c r="PS310" s="1"/>
      <c r="PT310" s="1"/>
      <c r="PU310" s="1"/>
      <c r="PV310" s="1"/>
      <c r="PW310" s="1"/>
      <c r="PX310" s="1"/>
      <c r="PY310" s="1"/>
      <c r="PZ310" s="1"/>
      <c r="QA310" s="1"/>
      <c r="QB310" s="1"/>
      <c r="QC310" s="1"/>
      <c r="QD310" s="1"/>
      <c r="QE310" s="1"/>
      <c r="QF310" s="1"/>
      <c r="QG310" s="1"/>
      <c r="QH310" s="1"/>
      <c r="QI310" s="1"/>
      <c r="QJ310" s="1"/>
      <c r="QK310" s="1"/>
      <c r="QL310" s="1"/>
      <c r="QM310" s="1"/>
      <c r="QN310" s="1"/>
      <c r="QO310" s="1"/>
      <c r="QP310" s="1"/>
      <c r="QQ310" s="1"/>
      <c r="QR310" s="1"/>
      <c r="QS310" s="1"/>
      <c r="QT310" s="1"/>
      <c r="QU310" s="1"/>
      <c r="QV310" s="1"/>
      <c r="QW310" s="1"/>
      <c r="QX310" s="1"/>
      <c r="QY310" s="1"/>
      <c r="QZ310" s="1"/>
      <c r="RA310" s="1"/>
      <c r="RB310" s="1"/>
      <c r="RC310" s="1"/>
      <c r="RD310" s="1"/>
      <c r="RE310" s="1"/>
      <c r="RF310" s="1"/>
      <c r="RG310" s="1"/>
      <c r="RH310" s="1"/>
      <c r="RI310" s="1"/>
      <c r="RJ310" s="1"/>
      <c r="RK310" s="1"/>
      <c r="RL310" s="1"/>
      <c r="RM310" s="1"/>
      <c r="RN310" s="1"/>
      <c r="RO310" s="1"/>
      <c r="RP310" s="1"/>
      <c r="RQ310" s="1"/>
      <c r="RR310" s="1"/>
      <c r="RS310" s="1"/>
      <c r="RT310" s="1"/>
      <c r="RU310" s="1"/>
      <c r="RV310" s="1"/>
      <c r="RW310" s="1"/>
      <c r="RX310" s="1"/>
      <c r="RY310" s="1"/>
      <c r="RZ310" s="1"/>
      <c r="SA310" s="1"/>
      <c r="SB310" s="1"/>
      <c r="SC310" s="1"/>
      <c r="SD310" s="1"/>
      <c r="SE310" s="1"/>
      <c r="SF310" s="1"/>
      <c r="SG310" s="1"/>
      <c r="SH310" s="1"/>
      <c r="SI310" s="1"/>
      <c r="SJ310" s="1"/>
      <c r="SK310" s="1"/>
      <c r="SL310" s="1"/>
      <c r="SM310" s="1"/>
      <c r="SN310" s="1"/>
      <c r="SO310" s="1"/>
      <c r="SP310" s="1"/>
      <c r="SQ310" s="1"/>
      <c r="SR310" s="1"/>
      <c r="SS310" s="1"/>
      <c r="ST310" s="1"/>
      <c r="SU310" s="1"/>
      <c r="SV310" s="1"/>
      <c r="SW310" s="1"/>
      <c r="SX310" s="1"/>
      <c r="SY310" s="1"/>
      <c r="SZ310" s="1"/>
      <c r="TA310" s="1"/>
      <c r="TB310" s="1"/>
      <c r="TC310" s="1"/>
      <c r="TD310" s="1"/>
      <c r="TE310" s="1"/>
      <c r="TF310" s="1"/>
      <c r="TG310" s="1"/>
      <c r="TH310" s="1"/>
      <c r="TI310" s="1"/>
      <c r="TJ310" s="1"/>
      <c r="TK310" s="1"/>
      <c r="TL310" s="1"/>
      <c r="TM310" s="1"/>
      <c r="TN310" s="1"/>
      <c r="TO310" s="1"/>
      <c r="TP310" s="1"/>
      <c r="TQ310" s="1"/>
      <c r="TR310" s="1"/>
      <c r="TS310" s="1"/>
      <c r="TT310" s="1"/>
      <c r="TU310" s="1"/>
      <c r="TV310" s="1"/>
      <c r="TW310" s="1"/>
      <c r="TX310" s="1"/>
      <c r="TY310" s="1"/>
      <c r="TZ310" s="1"/>
      <c r="UA310" s="1"/>
      <c r="UB310" s="1"/>
      <c r="UC310" s="1"/>
      <c r="UD310" s="1"/>
      <c r="UE310" s="1"/>
      <c r="UF310" s="1"/>
      <c r="UG310" s="1"/>
      <c r="UH310" s="1"/>
      <c r="UI310" s="1"/>
      <c r="UJ310" s="1"/>
      <c r="UK310" s="1"/>
      <c r="UL310" s="1"/>
      <c r="UM310" s="1"/>
      <c r="UN310" s="1"/>
      <c r="UO310" s="1"/>
      <c r="UP310" s="1"/>
      <c r="UQ310" s="1"/>
      <c r="UR310" s="1"/>
      <c r="US310" s="1"/>
      <c r="UT310" s="1"/>
      <c r="UU310" s="1"/>
      <c r="UV310" s="1"/>
      <c r="UW310" s="1"/>
      <c r="UX310" s="1"/>
      <c r="UY310" s="1"/>
      <c r="UZ310" s="1"/>
      <c r="VA310" s="1"/>
      <c r="VB310" s="1"/>
      <c r="VC310" s="1"/>
      <c r="VD310" s="1"/>
      <c r="VE310" s="1"/>
      <c r="VF310" s="1"/>
      <c r="VG310" s="1"/>
      <c r="VH310" s="1"/>
      <c r="VI310" s="1"/>
      <c r="VJ310" s="1"/>
      <c r="VK310" s="1"/>
      <c r="VL310" s="1"/>
      <c r="VM310" s="1"/>
      <c r="VN310" s="1"/>
      <c r="VO310" s="1"/>
      <c r="VP310" s="1"/>
      <c r="VQ310" s="1"/>
      <c r="VR310" s="1"/>
      <c r="VS310" s="1"/>
      <c r="VT310" s="1"/>
      <c r="VU310" s="1"/>
      <c r="VV310" s="1"/>
      <c r="VW310" s="1"/>
      <c r="VX310" s="1"/>
      <c r="VY310" s="1"/>
      <c r="VZ310" s="1"/>
      <c r="WA310" s="1"/>
      <c r="WB310" s="1"/>
      <c r="WC310" s="1"/>
      <c r="WD310" s="1"/>
      <c r="WE310" s="1"/>
      <c r="WF310" s="1"/>
      <c r="WG310" s="1"/>
      <c r="WH310" s="1"/>
      <c r="WI310" s="1"/>
      <c r="WJ310" s="1"/>
      <c r="WK310" s="1"/>
      <c r="WL310" s="1"/>
      <c r="WM310" s="1"/>
      <c r="WN310" s="1"/>
      <c r="WO310" s="1"/>
      <c r="WP310" s="1"/>
      <c r="WQ310" s="1"/>
      <c r="WR310" s="1"/>
      <c r="WS310" s="1"/>
      <c r="WT310" s="1"/>
      <c r="WU310" s="1"/>
      <c r="WV310" s="1"/>
      <c r="WW310" s="1"/>
      <c r="WX310" s="1"/>
      <c r="WY310" s="1"/>
      <c r="WZ310" s="1"/>
      <c r="XA310" s="1"/>
      <c r="XB310" s="1"/>
      <c r="XC310" s="1"/>
      <c r="XD310" s="1"/>
      <c r="XE310" s="1"/>
      <c r="XF310" s="1"/>
      <c r="XG310" s="1"/>
      <c r="XH310" s="1"/>
      <c r="XI310" s="1"/>
      <c r="XJ310" s="1"/>
      <c r="XK310" s="1"/>
      <c r="XL310" s="1"/>
      <c r="XM310" s="1"/>
      <c r="XN310" s="1"/>
      <c r="XO310" s="1"/>
      <c r="XP310" s="1"/>
      <c r="XQ310" s="1"/>
      <c r="XR310" s="1"/>
      <c r="XS310" s="1"/>
      <c r="XT310" s="1"/>
      <c r="XU310" s="1"/>
      <c r="XV310" s="1"/>
      <c r="XW310" s="1"/>
      <c r="XX310" s="1"/>
      <c r="XY310" s="1"/>
      <c r="XZ310" s="1"/>
      <c r="YA310" s="1"/>
      <c r="YB310" s="1"/>
      <c r="YC310" s="1"/>
      <c r="YD310" s="1"/>
      <c r="YE310" s="1"/>
      <c r="YF310" s="1"/>
      <c r="YG310" s="1"/>
      <c r="YH310" s="1"/>
      <c r="YI310" s="1"/>
      <c r="YJ310" s="1"/>
      <c r="YK310" s="1"/>
      <c r="YL310" s="1"/>
      <c r="YM310" s="1"/>
      <c r="YN310" s="1"/>
      <c r="YO310" s="1"/>
      <c r="YP310" s="1"/>
      <c r="YQ310" s="1"/>
      <c r="YR310" s="1"/>
      <c r="YS310" s="1"/>
      <c r="YT310" s="1"/>
      <c r="YU310" s="1"/>
      <c r="YV310" s="1"/>
      <c r="YW310" s="1"/>
      <c r="YX310" s="1"/>
      <c r="YY310" s="1"/>
      <c r="YZ310" s="1"/>
      <c r="ZA310" s="1"/>
      <c r="ZB310" s="1"/>
      <c r="ZC310" s="1"/>
      <c r="ZD310" s="1"/>
      <c r="ZE310" s="1"/>
      <c r="ZF310" s="1"/>
      <c r="ZG310" s="1"/>
      <c r="ZH310" s="1"/>
      <c r="ZI310" s="1"/>
      <c r="ZJ310" s="1"/>
      <c r="ZK310" s="1"/>
      <c r="ZL310" s="1"/>
      <c r="ZM310" s="1"/>
      <c r="ZN310" s="1"/>
      <c r="ZO310" s="1"/>
      <c r="ZP310" s="1"/>
      <c r="ZQ310" s="1"/>
      <c r="ZR310" s="1"/>
      <c r="ZS310" s="1"/>
      <c r="ZT310" s="1"/>
      <c r="ZU310" s="1"/>
      <c r="ZV310" s="1"/>
      <c r="ZW310" s="1"/>
      <c r="ZX310" s="1"/>
      <c r="ZY310" s="1"/>
      <c r="ZZ310" s="1"/>
      <c r="AAA310" s="1"/>
      <c r="AAB310" s="1"/>
      <c r="AAC310" s="1"/>
      <c r="AAD310" s="1"/>
      <c r="AAE310" s="1"/>
      <c r="AAF310" s="1"/>
      <c r="AAG310" s="1"/>
      <c r="AAH310" s="1"/>
      <c r="AAI310" s="1"/>
      <c r="AAJ310" s="1"/>
      <c r="AAK310" s="1"/>
      <c r="AAL310" s="1"/>
      <c r="AAM310" s="1"/>
      <c r="AAN310" s="1"/>
      <c r="AAO310" s="1"/>
      <c r="AAP310" s="1"/>
      <c r="AAQ310" s="1"/>
      <c r="AAR310" s="1"/>
      <c r="AAS310" s="1"/>
      <c r="AAT310" s="1"/>
      <c r="AAU310" s="1"/>
      <c r="AAV310" s="1"/>
      <c r="AAW310" s="1"/>
      <c r="AAX310" s="1"/>
      <c r="AAY310" s="1"/>
      <c r="AAZ310" s="1"/>
      <c r="ABA310" s="1"/>
      <c r="ABB310" s="1"/>
      <c r="ABC310" s="1"/>
      <c r="ABD310" s="1"/>
      <c r="ABE310" s="1"/>
      <c r="ABF310" s="1"/>
      <c r="ABG310" s="1"/>
      <c r="ABH310" s="1"/>
      <c r="ABI310" s="1"/>
      <c r="ABJ310" s="1"/>
      <c r="ABK310" s="1"/>
      <c r="ABL310" s="1"/>
      <c r="ABM310" s="1"/>
      <c r="ABN310" s="1"/>
      <c r="ABO310" s="1"/>
      <c r="ABP310" s="1"/>
      <c r="ABQ310" s="1"/>
      <c r="ABR310" s="1"/>
      <c r="ABS310" s="1"/>
      <c r="ABT310" s="1"/>
      <c r="ABU310" s="1"/>
      <c r="ABV310" s="1"/>
      <c r="ABW310" s="1"/>
      <c r="ABX310" s="1"/>
      <c r="ABY310" s="1"/>
      <c r="ABZ310" s="1"/>
      <c r="ACA310" s="1"/>
      <c r="ACB310" s="1"/>
      <c r="ACC310" s="1"/>
      <c r="ACD310" s="1"/>
      <c r="ACE310" s="1"/>
      <c r="ACF310" s="1"/>
      <c r="ACG310" s="1"/>
      <c r="ACH310" s="1"/>
      <c r="ACI310" s="1"/>
      <c r="ACJ310" s="1"/>
      <c r="ACK310" s="1"/>
      <c r="ACL310" s="1"/>
      <c r="ACM310" s="1"/>
      <c r="ACN310" s="1"/>
      <c r="ACO310" s="1"/>
      <c r="ACP310" s="1"/>
      <c r="ACQ310" s="1"/>
      <c r="ACR310" s="1"/>
      <c r="ACS310" s="1"/>
      <c r="ACT310" s="1"/>
      <c r="ACU310" s="1"/>
      <c r="ACV310" s="1"/>
      <c r="ACW310" s="1"/>
      <c r="ACX310" s="1"/>
      <c r="ACY310" s="1"/>
      <c r="ACZ310" s="1"/>
      <c r="ADA310" s="1"/>
    </row>
    <row r="311" spans="1:786" s="1" customFormat="1" ht="36" x14ac:dyDescent="0.3">
      <c r="A311" s="38">
        <v>3</v>
      </c>
      <c r="B311" s="41" t="s">
        <v>848</v>
      </c>
      <c r="C311" s="24" t="s">
        <v>65</v>
      </c>
      <c r="D311" s="25" t="s">
        <v>58</v>
      </c>
      <c r="E311" s="25" t="s">
        <v>81</v>
      </c>
      <c r="F311" s="25">
        <v>20</v>
      </c>
      <c r="G311" s="79">
        <v>500000</v>
      </c>
      <c r="H311" s="25">
        <v>1</v>
      </c>
      <c r="I311" s="25" t="s">
        <v>47</v>
      </c>
      <c r="J311" s="25" t="s">
        <v>250</v>
      </c>
      <c r="K311" s="95">
        <v>29</v>
      </c>
      <c r="L311" s="28">
        <v>1965</v>
      </c>
      <c r="M311" s="97">
        <v>23829</v>
      </c>
      <c r="N311" s="30">
        <v>85000</v>
      </c>
      <c r="O311" s="31">
        <v>5</v>
      </c>
      <c r="P311" s="31"/>
      <c r="Q311" s="32" t="s">
        <v>369</v>
      </c>
      <c r="R311" s="33" t="s">
        <v>849</v>
      </c>
      <c r="S311" s="34"/>
      <c r="T311" s="35" t="str">
        <f t="shared" si="35"/>
        <v>Cu</v>
      </c>
      <c r="U311" s="34"/>
      <c r="V311" s="34"/>
      <c r="W311" s="34"/>
      <c r="X311" s="34"/>
      <c r="Y311" s="34"/>
      <c r="Z311" s="34"/>
      <c r="AA311" s="34"/>
      <c r="AC311" s="36">
        <f t="shared" si="31"/>
        <v>4.4815788655067634E-2</v>
      </c>
      <c r="AD311" s="36">
        <f t="shared" si="32"/>
        <v>0.12820512820512819</v>
      </c>
      <c r="AE311" s="36">
        <f t="shared" si="33"/>
        <v>0</v>
      </c>
      <c r="AF311" s="36">
        <f t="shared" si="36"/>
        <v>0.17302091686019583</v>
      </c>
      <c r="AG311" s="37"/>
      <c r="AH311" s="37">
        <f>IF(A311=1,AF311,0)</f>
        <v>0</v>
      </c>
      <c r="AI311" s="37">
        <f>IF(A311=2,AF311,0)</f>
        <v>0</v>
      </c>
      <c r="AJ311" s="37">
        <f>IF(A311=3,AF311,0)</f>
        <v>0.17302091686019583</v>
      </c>
    </row>
    <row r="312" spans="1:786" s="1" customFormat="1" ht="24" x14ac:dyDescent="0.3">
      <c r="A312" s="38">
        <v>3</v>
      </c>
      <c r="B312" s="41" t="s">
        <v>850</v>
      </c>
      <c r="C312" s="24" t="s">
        <v>65</v>
      </c>
      <c r="D312" s="25" t="s">
        <v>58</v>
      </c>
      <c r="E312" s="25" t="s">
        <v>81</v>
      </c>
      <c r="F312" s="25">
        <v>46</v>
      </c>
      <c r="G312" s="79"/>
      <c r="H312" s="25">
        <v>2</v>
      </c>
      <c r="I312" s="25" t="s">
        <v>73</v>
      </c>
      <c r="J312" s="25" t="s">
        <v>250</v>
      </c>
      <c r="K312" s="95">
        <v>28</v>
      </c>
      <c r="L312" s="28">
        <v>1965</v>
      </c>
      <c r="M312" s="97">
        <v>23829</v>
      </c>
      <c r="N312" s="30"/>
      <c r="O312" s="31"/>
      <c r="P312" s="31"/>
      <c r="Q312" s="32" t="s">
        <v>429</v>
      </c>
      <c r="R312" s="33" t="s">
        <v>851</v>
      </c>
      <c r="S312" s="34"/>
      <c r="T312" s="35" t="str">
        <f t="shared" si="35"/>
        <v>Cu</v>
      </c>
      <c r="U312" s="34"/>
      <c r="V312" s="34"/>
      <c r="W312" s="34"/>
      <c r="X312" s="34"/>
      <c r="Y312" s="34"/>
      <c r="Z312" s="34"/>
      <c r="AA312" s="34"/>
      <c r="AC312" s="36">
        <f t="shared" si="31"/>
        <v>0</v>
      </c>
      <c r="AD312" s="36">
        <f t="shared" si="32"/>
        <v>0</v>
      </c>
      <c r="AE312" s="36">
        <f t="shared" si="33"/>
        <v>0</v>
      </c>
      <c r="AF312" s="36">
        <f t="shared" si="36"/>
        <v>0</v>
      </c>
      <c r="AG312" s="37"/>
      <c r="AH312" s="37">
        <f>IF(A312=1,AF312,0)</f>
        <v>0</v>
      </c>
      <c r="AI312" s="37">
        <f>IF(A312=2,AF312,0)</f>
        <v>0</v>
      </c>
      <c r="AJ312" s="37">
        <f>IF(A312=3,AF312,0)</f>
        <v>0</v>
      </c>
    </row>
    <row r="313" spans="1:786" s="1" customFormat="1" ht="24" x14ac:dyDescent="0.3">
      <c r="A313" s="38">
        <v>3</v>
      </c>
      <c r="B313" s="41" t="s">
        <v>852</v>
      </c>
      <c r="C313" s="24" t="s">
        <v>65</v>
      </c>
      <c r="D313" s="25" t="s">
        <v>58</v>
      </c>
      <c r="E313" s="25" t="s">
        <v>81</v>
      </c>
      <c r="F313" s="25">
        <v>46</v>
      </c>
      <c r="G313" s="79"/>
      <c r="H313" s="25">
        <v>2</v>
      </c>
      <c r="I313" s="25" t="s">
        <v>73</v>
      </c>
      <c r="J313" s="25" t="s">
        <v>250</v>
      </c>
      <c r="K313" s="95">
        <v>27</v>
      </c>
      <c r="L313" s="28">
        <v>1965</v>
      </c>
      <c r="M313" s="97">
        <v>23829</v>
      </c>
      <c r="N313" s="30"/>
      <c r="O313" s="31"/>
      <c r="P313" s="31"/>
      <c r="Q313" s="32" t="s">
        <v>429</v>
      </c>
      <c r="R313" s="33" t="s">
        <v>853</v>
      </c>
      <c r="S313" s="34"/>
      <c r="T313" s="35" t="str">
        <f t="shared" si="35"/>
        <v>Cu</v>
      </c>
      <c r="U313" s="34"/>
      <c r="V313" s="34"/>
      <c r="W313" s="34"/>
      <c r="X313" s="34"/>
      <c r="Y313" s="34"/>
      <c r="Z313" s="34"/>
      <c r="AA313" s="34"/>
      <c r="AC313" s="36">
        <f t="shared" si="31"/>
        <v>0</v>
      </c>
      <c r="AD313" s="36">
        <f t="shared" si="32"/>
        <v>0</v>
      </c>
      <c r="AE313" s="36">
        <f t="shared" si="33"/>
        <v>0</v>
      </c>
      <c r="AF313" s="36">
        <f t="shared" si="36"/>
        <v>0</v>
      </c>
      <c r="AG313" s="37"/>
      <c r="AH313" s="37">
        <f>IF(A313=1,AF313,0)</f>
        <v>0</v>
      </c>
      <c r="AI313" s="37">
        <f>IF(A313=2,AF313,0)</f>
        <v>0</v>
      </c>
      <c r="AJ313" s="37">
        <f>IF(A313=3,AF313,0)</f>
        <v>0</v>
      </c>
    </row>
    <row r="314" spans="1:786" s="1" customFormat="1" ht="15.6" x14ac:dyDescent="0.3">
      <c r="A314" s="38">
        <v>3</v>
      </c>
      <c r="B314" s="41" t="s">
        <v>854</v>
      </c>
      <c r="C314" s="24" t="s">
        <v>127</v>
      </c>
      <c r="D314" s="25"/>
      <c r="E314" s="25"/>
      <c r="F314" s="25"/>
      <c r="G314" s="79"/>
      <c r="H314" s="25">
        <v>1</v>
      </c>
      <c r="I314" s="25" t="s">
        <v>47</v>
      </c>
      <c r="J314" s="25" t="s">
        <v>99</v>
      </c>
      <c r="K314" s="95">
        <v>4</v>
      </c>
      <c r="L314" s="28">
        <v>1965</v>
      </c>
      <c r="M314" s="92">
        <v>1965</v>
      </c>
      <c r="N314" s="30"/>
      <c r="O314" s="31"/>
      <c r="P314" s="31"/>
      <c r="Q314" s="32" t="s">
        <v>429</v>
      </c>
      <c r="R314" s="33" t="s">
        <v>855</v>
      </c>
      <c r="S314" s="34" t="s">
        <v>270</v>
      </c>
      <c r="T314" s="35" t="str">
        <f t="shared" si="35"/>
        <v>P</v>
      </c>
      <c r="U314" s="34"/>
      <c r="V314" s="34"/>
      <c r="W314" s="34"/>
      <c r="X314" s="34"/>
      <c r="Y314" s="34"/>
      <c r="Z314" s="34"/>
      <c r="AA314" s="34"/>
      <c r="AC314" s="36">
        <f t="shared" si="31"/>
        <v>0</v>
      </c>
      <c r="AD314" s="36">
        <f t="shared" si="32"/>
        <v>0</v>
      </c>
      <c r="AE314" s="36">
        <f t="shared" si="33"/>
        <v>0</v>
      </c>
      <c r="AF314" s="36">
        <f t="shared" si="36"/>
        <v>0</v>
      </c>
      <c r="AG314" s="37"/>
      <c r="AH314" s="37">
        <f>IF(A314=1,AF314,0)</f>
        <v>0</v>
      </c>
      <c r="AI314" s="37">
        <f>IF(A314=2,AF314,0)</f>
        <v>0</v>
      </c>
      <c r="AJ314" s="37">
        <f>IF(A314=3,AF314,0)</f>
        <v>0</v>
      </c>
    </row>
    <row r="315" spans="1:786" s="1" customFormat="1" ht="48" x14ac:dyDescent="0.3">
      <c r="A315" s="38">
        <v>3</v>
      </c>
      <c r="B315" s="41" t="s">
        <v>856</v>
      </c>
      <c r="C315" s="24" t="s">
        <v>291</v>
      </c>
      <c r="D315" s="25" t="s">
        <v>272</v>
      </c>
      <c r="E315" s="25" t="s">
        <v>202</v>
      </c>
      <c r="F315" s="25">
        <v>12</v>
      </c>
      <c r="G315" s="79"/>
      <c r="H315" s="25">
        <v>2</v>
      </c>
      <c r="I315" s="25" t="s">
        <v>47</v>
      </c>
      <c r="J315" s="25" t="s">
        <v>108</v>
      </c>
      <c r="K315" s="95">
        <v>89</v>
      </c>
      <c r="L315" s="28">
        <v>1965</v>
      </c>
      <c r="M315" s="92">
        <v>1965</v>
      </c>
      <c r="N315" s="30"/>
      <c r="O315" s="31"/>
      <c r="P315" s="31"/>
      <c r="Q315" s="32" t="s">
        <v>429</v>
      </c>
      <c r="R315" s="33" t="s">
        <v>857</v>
      </c>
      <c r="S315" s="34"/>
      <c r="T315" s="35" t="str">
        <f t="shared" si="35"/>
        <v>?</v>
      </c>
      <c r="U315" s="34"/>
      <c r="V315" s="34"/>
      <c r="W315" s="34"/>
      <c r="X315" s="34"/>
      <c r="Y315" s="34"/>
      <c r="Z315" s="34"/>
      <c r="AA315" s="34"/>
      <c r="AC315" s="36">
        <f t="shared" si="31"/>
        <v>0</v>
      </c>
      <c r="AD315" s="36">
        <f t="shared" si="32"/>
        <v>0</v>
      </c>
      <c r="AE315" s="36">
        <f t="shared" si="33"/>
        <v>0</v>
      </c>
      <c r="AF315" s="36">
        <f t="shared" si="36"/>
        <v>0</v>
      </c>
      <c r="AG315" s="37"/>
      <c r="AH315" s="37">
        <f>IF(A315=1,AF315,0)</f>
        <v>0</v>
      </c>
      <c r="AI315" s="37">
        <f>IF(A315=2,AF315,0)</f>
        <v>0</v>
      </c>
      <c r="AJ315" s="37">
        <f>IF(A315=3,AF315,0)</f>
        <v>0</v>
      </c>
    </row>
    <row r="316" spans="1:786" s="62" customFormat="1" ht="24" x14ac:dyDescent="0.3">
      <c r="A316" s="38">
        <v>3</v>
      </c>
      <c r="B316" s="41" t="s">
        <v>665</v>
      </c>
      <c r="C316" s="24" t="s">
        <v>127</v>
      </c>
      <c r="D316" s="25" t="s">
        <v>201</v>
      </c>
      <c r="E316" s="25" t="s">
        <v>202</v>
      </c>
      <c r="F316" s="25">
        <v>18</v>
      </c>
      <c r="G316" s="79"/>
      <c r="H316" s="25">
        <v>2</v>
      </c>
      <c r="I316" s="25" t="s">
        <v>47</v>
      </c>
      <c r="J316" s="25" t="s">
        <v>82</v>
      </c>
      <c r="K316" s="95">
        <v>150</v>
      </c>
      <c r="L316" s="28">
        <v>1965</v>
      </c>
      <c r="M316" s="92">
        <v>1965</v>
      </c>
      <c r="N316" s="30"/>
      <c r="O316" s="31"/>
      <c r="P316" s="31"/>
      <c r="Q316" s="32" t="s">
        <v>429</v>
      </c>
      <c r="R316" s="33" t="s">
        <v>858</v>
      </c>
      <c r="S316" s="34" t="s">
        <v>270</v>
      </c>
      <c r="T316" s="35" t="str">
        <f t="shared" si="35"/>
        <v>P</v>
      </c>
      <c r="U316" s="34"/>
      <c r="V316" s="34"/>
      <c r="W316" s="34"/>
      <c r="X316" s="34"/>
      <c r="Y316" s="34"/>
      <c r="Z316" s="34"/>
      <c r="AA316" s="34"/>
      <c r="AB316" s="1"/>
      <c r="AC316" s="36">
        <f t="shared" si="31"/>
        <v>0</v>
      </c>
      <c r="AD316" s="36">
        <f t="shared" si="32"/>
        <v>0</v>
      </c>
      <c r="AE316" s="36">
        <f t="shared" si="33"/>
        <v>0</v>
      </c>
      <c r="AF316" s="36">
        <f t="shared" si="36"/>
        <v>0</v>
      </c>
      <c r="AG316" s="37"/>
      <c r="AH316" s="37">
        <f>IF(A316=1,AF316,0)</f>
        <v>0</v>
      </c>
      <c r="AI316" s="37">
        <f>IF(A316=2,AF316,0)</f>
        <v>0</v>
      </c>
      <c r="AJ316" s="37">
        <f>IF(A316=3,AF316,0)</f>
        <v>0</v>
      </c>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c r="JG316" s="1"/>
      <c r="JH316" s="1"/>
      <c r="JI316" s="1"/>
      <c r="JJ316" s="1"/>
      <c r="JK316" s="1"/>
      <c r="JL316" s="1"/>
      <c r="JM316" s="1"/>
      <c r="JN316" s="1"/>
      <c r="JO316" s="1"/>
      <c r="JP316" s="1"/>
      <c r="JQ316" s="1"/>
      <c r="JR316" s="1"/>
      <c r="JS316" s="1"/>
      <c r="JT316" s="1"/>
      <c r="JU316" s="1"/>
      <c r="JV316" s="1"/>
      <c r="JW316" s="1"/>
      <c r="JX316" s="1"/>
      <c r="JY316" s="1"/>
      <c r="JZ316" s="1"/>
      <c r="KA316" s="1"/>
      <c r="KB316" s="1"/>
      <c r="KC316" s="1"/>
      <c r="KD316" s="1"/>
      <c r="KE316" s="1"/>
      <c r="KF316" s="1"/>
      <c r="KG316" s="1"/>
      <c r="KH316" s="1"/>
      <c r="KI316" s="1"/>
      <c r="KJ316" s="1"/>
      <c r="KK316" s="1"/>
      <c r="KL316" s="1"/>
      <c r="KM316" s="1"/>
      <c r="KN316" s="1"/>
      <c r="KO316" s="1"/>
      <c r="KP316" s="1"/>
      <c r="KQ316" s="1"/>
      <c r="KR316" s="1"/>
      <c r="KS316" s="1"/>
      <c r="KT316" s="1"/>
      <c r="KU316" s="1"/>
      <c r="KV316" s="1"/>
      <c r="KW316" s="1"/>
      <c r="KX316" s="1"/>
      <c r="KY316" s="1"/>
      <c r="KZ316" s="1"/>
      <c r="LA316" s="1"/>
      <c r="LB316" s="1"/>
      <c r="LC316" s="1"/>
      <c r="LD316" s="1"/>
      <c r="LE316" s="1"/>
      <c r="LF316" s="1"/>
      <c r="LG316" s="1"/>
      <c r="LH316" s="1"/>
      <c r="LI316" s="1"/>
      <c r="LJ316" s="1"/>
      <c r="LK316" s="1"/>
      <c r="LL316" s="1"/>
      <c r="LM316" s="1"/>
      <c r="LN316" s="1"/>
      <c r="LO316" s="1"/>
      <c r="LP316" s="1"/>
      <c r="LQ316" s="1"/>
      <c r="LR316" s="1"/>
      <c r="LS316" s="1"/>
      <c r="LT316" s="1"/>
      <c r="LU316" s="1"/>
      <c r="LV316" s="1"/>
      <c r="LW316" s="1"/>
      <c r="LX316" s="1"/>
      <c r="LY316" s="1"/>
      <c r="LZ316" s="1"/>
      <c r="MA316" s="1"/>
      <c r="MB316" s="1"/>
      <c r="MC316" s="1"/>
      <c r="MD316" s="1"/>
      <c r="ME316" s="1"/>
      <c r="MF316" s="1"/>
      <c r="MG316" s="1"/>
      <c r="MH316" s="1"/>
      <c r="MI316" s="1"/>
      <c r="MJ316" s="1"/>
      <c r="MK316" s="1"/>
      <c r="ML316" s="1"/>
      <c r="MM316" s="1"/>
      <c r="MN316" s="1"/>
      <c r="MO316" s="1"/>
      <c r="MP316" s="1"/>
      <c r="MQ316" s="1"/>
      <c r="MR316" s="1"/>
      <c r="MS316" s="1"/>
      <c r="MT316" s="1"/>
      <c r="MU316" s="1"/>
      <c r="MV316" s="1"/>
      <c r="MW316" s="1"/>
      <c r="MX316" s="1"/>
      <c r="MY316" s="1"/>
      <c r="MZ316" s="1"/>
      <c r="NA316" s="1"/>
      <c r="NB316" s="1"/>
      <c r="NC316" s="1"/>
      <c r="ND316" s="1"/>
      <c r="NE316" s="1"/>
      <c r="NF316" s="1"/>
      <c r="NG316" s="1"/>
      <c r="NH316" s="1"/>
      <c r="NI316" s="1"/>
      <c r="NJ316" s="1"/>
      <c r="NK316" s="1"/>
      <c r="NL316" s="1"/>
      <c r="NM316" s="1"/>
      <c r="NN316" s="1"/>
      <c r="NO316" s="1"/>
      <c r="NP316" s="1"/>
      <c r="NQ316" s="1"/>
      <c r="NR316" s="1"/>
      <c r="NS316" s="1"/>
      <c r="NT316" s="1"/>
      <c r="NU316" s="1"/>
      <c r="NV316" s="1"/>
      <c r="NW316" s="1"/>
      <c r="NX316" s="1"/>
      <c r="NY316" s="1"/>
      <c r="NZ316" s="1"/>
      <c r="OA316" s="1"/>
      <c r="OB316" s="1"/>
      <c r="OC316" s="1"/>
      <c r="OD316" s="1"/>
      <c r="OE316" s="1"/>
      <c r="OF316" s="1"/>
      <c r="OG316" s="1"/>
      <c r="OH316" s="1"/>
      <c r="OI316" s="1"/>
      <c r="OJ316" s="1"/>
      <c r="OK316" s="1"/>
      <c r="OL316" s="1"/>
      <c r="OM316" s="1"/>
      <c r="ON316" s="1"/>
      <c r="OO316" s="1"/>
      <c r="OP316" s="1"/>
      <c r="OQ316" s="1"/>
      <c r="OR316" s="1"/>
      <c r="OS316" s="1"/>
      <c r="OT316" s="1"/>
      <c r="OU316" s="1"/>
      <c r="OV316" s="1"/>
      <c r="OW316" s="1"/>
      <c r="OX316" s="1"/>
      <c r="OY316" s="1"/>
      <c r="OZ316" s="1"/>
      <c r="PA316" s="1"/>
      <c r="PB316" s="1"/>
      <c r="PC316" s="1"/>
      <c r="PD316" s="1"/>
      <c r="PE316" s="1"/>
      <c r="PF316" s="1"/>
      <c r="PG316" s="1"/>
      <c r="PH316" s="1"/>
      <c r="PI316" s="1"/>
      <c r="PJ316" s="1"/>
      <c r="PK316" s="1"/>
      <c r="PL316" s="1"/>
      <c r="PM316" s="1"/>
      <c r="PN316" s="1"/>
      <c r="PO316" s="1"/>
      <c r="PP316" s="1"/>
      <c r="PQ316" s="1"/>
      <c r="PR316" s="1"/>
      <c r="PS316" s="1"/>
      <c r="PT316" s="1"/>
      <c r="PU316" s="1"/>
      <c r="PV316" s="1"/>
      <c r="PW316" s="1"/>
      <c r="PX316" s="1"/>
      <c r="PY316" s="1"/>
      <c r="PZ316" s="1"/>
      <c r="QA316" s="1"/>
      <c r="QB316" s="1"/>
      <c r="QC316" s="1"/>
      <c r="QD316" s="1"/>
      <c r="QE316" s="1"/>
      <c r="QF316" s="1"/>
      <c r="QG316" s="1"/>
      <c r="QH316" s="1"/>
      <c r="QI316" s="1"/>
      <c r="QJ316" s="1"/>
      <c r="QK316" s="1"/>
      <c r="QL316" s="1"/>
      <c r="QM316" s="1"/>
      <c r="QN316" s="1"/>
      <c r="QO316" s="1"/>
      <c r="QP316" s="1"/>
      <c r="QQ316" s="1"/>
      <c r="QR316" s="1"/>
      <c r="QS316" s="1"/>
      <c r="QT316" s="1"/>
      <c r="QU316" s="1"/>
      <c r="QV316" s="1"/>
      <c r="QW316" s="1"/>
      <c r="QX316" s="1"/>
      <c r="QY316" s="1"/>
      <c r="QZ316" s="1"/>
      <c r="RA316" s="1"/>
      <c r="RB316" s="1"/>
      <c r="RC316" s="1"/>
      <c r="RD316" s="1"/>
      <c r="RE316" s="1"/>
      <c r="RF316" s="1"/>
      <c r="RG316" s="1"/>
      <c r="RH316" s="1"/>
      <c r="RI316" s="1"/>
      <c r="RJ316" s="1"/>
      <c r="RK316" s="1"/>
      <c r="RL316" s="1"/>
      <c r="RM316" s="1"/>
      <c r="RN316" s="1"/>
      <c r="RO316" s="1"/>
      <c r="RP316" s="1"/>
      <c r="RQ316" s="1"/>
      <c r="RR316" s="1"/>
      <c r="RS316" s="1"/>
      <c r="RT316" s="1"/>
      <c r="RU316" s="1"/>
      <c r="RV316" s="1"/>
      <c r="RW316" s="1"/>
      <c r="RX316" s="1"/>
      <c r="RY316" s="1"/>
      <c r="RZ316" s="1"/>
      <c r="SA316" s="1"/>
      <c r="SB316" s="1"/>
      <c r="SC316" s="1"/>
      <c r="SD316" s="1"/>
      <c r="SE316" s="1"/>
      <c r="SF316" s="1"/>
      <c r="SG316" s="1"/>
      <c r="SH316" s="1"/>
      <c r="SI316" s="1"/>
      <c r="SJ316" s="1"/>
      <c r="SK316" s="1"/>
      <c r="SL316" s="1"/>
      <c r="SM316" s="1"/>
      <c r="SN316" s="1"/>
      <c r="SO316" s="1"/>
      <c r="SP316" s="1"/>
      <c r="SQ316" s="1"/>
      <c r="SR316" s="1"/>
      <c r="SS316" s="1"/>
      <c r="ST316" s="1"/>
      <c r="SU316" s="1"/>
      <c r="SV316" s="1"/>
      <c r="SW316" s="1"/>
      <c r="SX316" s="1"/>
      <c r="SY316" s="1"/>
      <c r="SZ316" s="1"/>
      <c r="TA316" s="1"/>
      <c r="TB316" s="1"/>
      <c r="TC316" s="1"/>
      <c r="TD316" s="1"/>
      <c r="TE316" s="1"/>
      <c r="TF316" s="1"/>
      <c r="TG316" s="1"/>
      <c r="TH316" s="1"/>
      <c r="TI316" s="1"/>
      <c r="TJ316" s="1"/>
      <c r="TK316" s="1"/>
      <c r="TL316" s="1"/>
      <c r="TM316" s="1"/>
      <c r="TN316" s="1"/>
      <c r="TO316" s="1"/>
      <c r="TP316" s="1"/>
      <c r="TQ316" s="1"/>
      <c r="TR316" s="1"/>
      <c r="TS316" s="1"/>
      <c r="TT316" s="1"/>
      <c r="TU316" s="1"/>
      <c r="TV316" s="1"/>
      <c r="TW316" s="1"/>
      <c r="TX316" s="1"/>
      <c r="TY316" s="1"/>
      <c r="TZ316" s="1"/>
      <c r="UA316" s="1"/>
      <c r="UB316" s="1"/>
      <c r="UC316" s="1"/>
      <c r="UD316" s="1"/>
      <c r="UE316" s="1"/>
      <c r="UF316" s="1"/>
      <c r="UG316" s="1"/>
      <c r="UH316" s="1"/>
      <c r="UI316" s="1"/>
      <c r="UJ316" s="1"/>
      <c r="UK316" s="1"/>
      <c r="UL316" s="1"/>
      <c r="UM316" s="1"/>
      <c r="UN316" s="1"/>
      <c r="UO316" s="1"/>
      <c r="UP316" s="1"/>
      <c r="UQ316" s="1"/>
      <c r="UR316" s="1"/>
      <c r="US316" s="1"/>
      <c r="UT316" s="1"/>
      <c r="UU316" s="1"/>
      <c r="UV316" s="1"/>
      <c r="UW316" s="1"/>
      <c r="UX316" s="1"/>
      <c r="UY316" s="1"/>
      <c r="UZ316" s="1"/>
      <c r="VA316" s="1"/>
      <c r="VB316" s="1"/>
      <c r="VC316" s="1"/>
      <c r="VD316" s="1"/>
      <c r="VE316" s="1"/>
      <c r="VF316" s="1"/>
      <c r="VG316" s="1"/>
      <c r="VH316" s="1"/>
      <c r="VI316" s="1"/>
      <c r="VJ316" s="1"/>
      <c r="VK316" s="1"/>
      <c r="VL316" s="1"/>
      <c r="VM316" s="1"/>
      <c r="VN316" s="1"/>
      <c r="VO316" s="1"/>
      <c r="VP316" s="1"/>
      <c r="VQ316" s="1"/>
      <c r="VR316" s="1"/>
      <c r="VS316" s="1"/>
      <c r="VT316" s="1"/>
      <c r="VU316" s="1"/>
      <c r="VV316" s="1"/>
      <c r="VW316" s="1"/>
      <c r="VX316" s="1"/>
      <c r="VY316" s="1"/>
      <c r="VZ316" s="1"/>
      <c r="WA316" s="1"/>
      <c r="WB316" s="1"/>
      <c r="WC316" s="1"/>
      <c r="WD316" s="1"/>
      <c r="WE316" s="1"/>
      <c r="WF316" s="1"/>
      <c r="WG316" s="1"/>
      <c r="WH316" s="1"/>
      <c r="WI316" s="1"/>
      <c r="WJ316" s="1"/>
      <c r="WK316" s="1"/>
      <c r="WL316" s="1"/>
      <c r="WM316" s="1"/>
      <c r="WN316" s="1"/>
      <c r="WO316" s="1"/>
      <c r="WP316" s="1"/>
      <c r="WQ316" s="1"/>
      <c r="WR316" s="1"/>
      <c r="WS316" s="1"/>
      <c r="WT316" s="1"/>
      <c r="WU316" s="1"/>
      <c r="WV316" s="1"/>
      <c r="WW316" s="1"/>
      <c r="WX316" s="1"/>
      <c r="WY316" s="1"/>
      <c r="WZ316" s="1"/>
      <c r="XA316" s="1"/>
      <c r="XB316" s="1"/>
      <c r="XC316" s="1"/>
      <c r="XD316" s="1"/>
      <c r="XE316" s="1"/>
      <c r="XF316" s="1"/>
      <c r="XG316" s="1"/>
      <c r="XH316" s="1"/>
      <c r="XI316" s="1"/>
      <c r="XJ316" s="1"/>
      <c r="XK316" s="1"/>
      <c r="XL316" s="1"/>
      <c r="XM316" s="1"/>
      <c r="XN316" s="1"/>
      <c r="XO316" s="1"/>
      <c r="XP316" s="1"/>
      <c r="XQ316" s="1"/>
      <c r="XR316" s="1"/>
      <c r="XS316" s="1"/>
      <c r="XT316" s="1"/>
      <c r="XU316" s="1"/>
      <c r="XV316" s="1"/>
      <c r="XW316" s="1"/>
      <c r="XX316" s="1"/>
      <c r="XY316" s="1"/>
      <c r="XZ316" s="1"/>
      <c r="YA316" s="1"/>
      <c r="YB316" s="1"/>
      <c r="YC316" s="1"/>
      <c r="YD316" s="1"/>
      <c r="YE316" s="1"/>
      <c r="YF316" s="1"/>
      <c r="YG316" s="1"/>
      <c r="YH316" s="1"/>
      <c r="YI316" s="1"/>
      <c r="YJ316" s="1"/>
      <c r="YK316" s="1"/>
      <c r="YL316" s="1"/>
      <c r="YM316" s="1"/>
      <c r="YN316" s="1"/>
      <c r="YO316" s="1"/>
      <c r="YP316" s="1"/>
      <c r="YQ316" s="1"/>
      <c r="YR316" s="1"/>
      <c r="YS316" s="1"/>
      <c r="YT316" s="1"/>
      <c r="YU316" s="1"/>
      <c r="YV316" s="1"/>
      <c r="YW316" s="1"/>
      <c r="YX316" s="1"/>
      <c r="YY316" s="1"/>
      <c r="YZ316" s="1"/>
      <c r="ZA316" s="1"/>
      <c r="ZB316" s="1"/>
      <c r="ZC316" s="1"/>
      <c r="ZD316" s="1"/>
      <c r="ZE316" s="1"/>
      <c r="ZF316" s="1"/>
      <c r="ZG316" s="1"/>
      <c r="ZH316" s="1"/>
      <c r="ZI316" s="1"/>
      <c r="ZJ316" s="1"/>
      <c r="ZK316" s="1"/>
      <c r="ZL316" s="1"/>
      <c r="ZM316" s="1"/>
      <c r="ZN316" s="1"/>
      <c r="ZO316" s="1"/>
      <c r="ZP316" s="1"/>
      <c r="ZQ316" s="1"/>
      <c r="ZR316" s="1"/>
      <c r="ZS316" s="1"/>
      <c r="ZT316" s="1"/>
      <c r="ZU316" s="1"/>
      <c r="ZV316" s="1"/>
      <c r="ZW316" s="1"/>
      <c r="ZX316" s="1"/>
      <c r="ZY316" s="1"/>
      <c r="ZZ316" s="1"/>
      <c r="AAA316" s="1"/>
      <c r="AAB316" s="1"/>
      <c r="AAC316" s="1"/>
      <c r="AAD316" s="1"/>
      <c r="AAE316" s="1"/>
      <c r="AAF316" s="1"/>
      <c r="AAG316" s="1"/>
      <c r="AAH316" s="1"/>
      <c r="AAI316" s="1"/>
      <c r="AAJ316" s="1"/>
      <c r="AAK316" s="1"/>
      <c r="AAL316" s="1"/>
      <c r="AAM316" s="1"/>
      <c r="AAN316" s="1"/>
      <c r="AAO316" s="1"/>
      <c r="AAP316" s="1"/>
      <c r="AAQ316" s="1"/>
      <c r="AAR316" s="1"/>
      <c r="AAS316" s="1"/>
      <c r="AAT316" s="1"/>
      <c r="AAU316" s="1"/>
      <c r="AAV316" s="1"/>
      <c r="AAW316" s="1"/>
      <c r="AAX316" s="1"/>
      <c r="AAY316" s="1"/>
      <c r="AAZ316" s="1"/>
      <c r="ABA316" s="1"/>
      <c r="ABB316" s="1"/>
      <c r="ABC316" s="1"/>
      <c r="ABD316" s="1"/>
      <c r="ABE316" s="1"/>
      <c r="ABF316" s="1"/>
      <c r="ABG316" s="1"/>
      <c r="ABH316" s="1"/>
      <c r="ABI316" s="1"/>
      <c r="ABJ316" s="1"/>
      <c r="ABK316" s="1"/>
      <c r="ABL316" s="1"/>
      <c r="ABM316" s="1"/>
      <c r="ABN316" s="1"/>
      <c r="ABO316" s="1"/>
      <c r="ABP316" s="1"/>
      <c r="ABQ316" s="1"/>
      <c r="ABR316" s="1"/>
      <c r="ABS316" s="1"/>
      <c r="ABT316" s="1"/>
      <c r="ABU316" s="1"/>
      <c r="ABV316" s="1"/>
      <c r="ABW316" s="1"/>
      <c r="ABX316" s="1"/>
      <c r="ABY316" s="1"/>
      <c r="ABZ316" s="1"/>
      <c r="ACA316" s="1"/>
      <c r="ACB316" s="1"/>
      <c r="ACC316" s="1"/>
      <c r="ACD316" s="1"/>
      <c r="ACE316" s="1"/>
      <c r="ACF316" s="1"/>
      <c r="ACG316" s="1"/>
      <c r="ACH316" s="1"/>
      <c r="ACI316" s="1"/>
      <c r="ACJ316" s="1"/>
      <c r="ACK316" s="1"/>
      <c r="ACL316" s="1"/>
      <c r="ACM316" s="1"/>
      <c r="ACN316" s="1"/>
      <c r="ACO316" s="1"/>
      <c r="ACP316" s="1"/>
      <c r="ACQ316" s="1"/>
      <c r="ACR316" s="1"/>
      <c r="ACS316" s="1"/>
      <c r="ACT316" s="1"/>
      <c r="ACU316" s="1"/>
      <c r="ACV316" s="1"/>
      <c r="ACW316" s="1"/>
      <c r="ACX316" s="1"/>
      <c r="ACY316" s="1"/>
      <c r="ACZ316" s="1"/>
      <c r="ADA316" s="1"/>
    </row>
    <row r="317" spans="1:786" customFormat="1" ht="15.6" x14ac:dyDescent="0.3">
      <c r="A317" s="38">
        <v>3</v>
      </c>
      <c r="B317" s="41" t="s">
        <v>859</v>
      </c>
      <c r="C317" s="24" t="s">
        <v>72</v>
      </c>
      <c r="D317" s="25"/>
      <c r="E317" s="25"/>
      <c r="F317" s="25">
        <v>19</v>
      </c>
      <c r="G317" s="79">
        <v>4500000</v>
      </c>
      <c r="H317" s="25">
        <v>1</v>
      </c>
      <c r="I317" s="25" t="s">
        <v>47</v>
      </c>
      <c r="J317" s="25" t="s">
        <v>99</v>
      </c>
      <c r="K317" s="95">
        <v>2</v>
      </c>
      <c r="L317" s="28">
        <v>1964</v>
      </c>
      <c r="M317" s="29">
        <v>23651</v>
      </c>
      <c r="N317" s="30"/>
      <c r="O317" s="31"/>
      <c r="P317" s="31"/>
      <c r="Q317" s="32" t="s">
        <v>429</v>
      </c>
      <c r="R317" s="33" t="s">
        <v>860</v>
      </c>
      <c r="S317" s="34"/>
      <c r="T317" s="35" t="str">
        <f t="shared" si="35"/>
        <v>Al</v>
      </c>
      <c r="U317" s="34"/>
      <c r="V317" s="34"/>
      <c r="W317" s="34"/>
      <c r="X317" s="34"/>
      <c r="Y317" s="34"/>
      <c r="Z317" s="34"/>
      <c r="AA317" s="34"/>
      <c r="AB317" s="1"/>
      <c r="AC317" s="36">
        <f t="shared" si="31"/>
        <v>0</v>
      </c>
      <c r="AD317" s="36">
        <f t="shared" si="32"/>
        <v>0</v>
      </c>
      <c r="AE317" s="36">
        <f t="shared" si="33"/>
        <v>0</v>
      </c>
      <c r="AF317" s="36">
        <f t="shared" si="36"/>
        <v>0</v>
      </c>
      <c r="AG317" s="37"/>
      <c r="AH317" s="37">
        <f>IF(A317=1,AF317,0)</f>
        <v>0</v>
      </c>
      <c r="AI317" s="37">
        <f>IF(A317=2,AF317,0)</f>
        <v>0</v>
      </c>
      <c r="AJ317" s="37">
        <f>IF(A317=3,AF317,0)</f>
        <v>0</v>
      </c>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23"/>
      <c r="EE317" s="123"/>
      <c r="EF317" s="123"/>
      <c r="EG317" s="123"/>
      <c r="EH317" s="123"/>
      <c r="EI317" s="123"/>
      <c r="EJ317" s="123"/>
      <c r="EK317" s="123"/>
      <c r="EL317" s="123"/>
      <c r="EM317" s="123"/>
      <c r="EN317" s="123"/>
      <c r="EO317" s="123"/>
      <c r="EP317" s="123"/>
      <c r="EQ317" s="123"/>
      <c r="ER317" s="123"/>
      <c r="ES317" s="123"/>
      <c r="ET317" s="123"/>
      <c r="EU317" s="123"/>
      <c r="EV317" s="123"/>
      <c r="EW317" s="123"/>
      <c r="EX317" s="123"/>
      <c r="EY317" s="123"/>
      <c r="EZ317" s="123"/>
      <c r="FA317" s="123"/>
      <c r="FB317" s="123"/>
      <c r="FC317" s="123"/>
      <c r="FD317" s="123"/>
      <c r="FE317" s="123"/>
      <c r="FF317" s="123"/>
      <c r="FG317" s="123"/>
      <c r="FH317" s="123"/>
      <c r="FI317" s="123"/>
      <c r="FJ317" s="123"/>
      <c r="FK317" s="123"/>
      <c r="FL317" s="123"/>
      <c r="FM317" s="123"/>
      <c r="FN317" s="123"/>
      <c r="FO317" s="123"/>
      <c r="FP317" s="123"/>
      <c r="FQ317" s="123"/>
      <c r="FR317" s="123"/>
      <c r="FS317" s="123"/>
      <c r="FT317" s="123"/>
      <c r="FU317" s="123"/>
      <c r="FV317" s="123"/>
      <c r="FW317" s="123"/>
      <c r="FX317" s="123"/>
      <c r="FY317" s="123"/>
      <c r="FZ317" s="123"/>
      <c r="GA317" s="123"/>
      <c r="GB317" s="123"/>
      <c r="GC317" s="123"/>
      <c r="GD317" s="123"/>
      <c r="GE317" s="123"/>
      <c r="GF317" s="123"/>
      <c r="GG317" s="123"/>
      <c r="GH317" s="123"/>
      <c r="GI317" s="123"/>
      <c r="GJ317" s="123"/>
      <c r="GK317" s="123"/>
      <c r="GL317" s="123"/>
      <c r="GM317" s="123"/>
      <c r="GN317" s="123"/>
      <c r="GO317" s="123"/>
      <c r="GP317" s="123"/>
      <c r="GQ317" s="123"/>
      <c r="GR317" s="123"/>
      <c r="GS317" s="123"/>
      <c r="GT317" s="123"/>
      <c r="GU317" s="123"/>
      <c r="GV317" s="123"/>
      <c r="GW317" s="123"/>
      <c r="GX317" s="123"/>
      <c r="GY317" s="123"/>
      <c r="GZ317" s="123"/>
      <c r="HA317" s="123"/>
      <c r="HB317" s="123"/>
      <c r="HC317" s="123"/>
      <c r="HD317" s="123"/>
      <c r="HE317" s="123"/>
      <c r="HF317" s="123"/>
      <c r="HG317" s="123"/>
      <c r="HH317" s="123"/>
      <c r="HI317" s="123"/>
      <c r="HJ317" s="123"/>
      <c r="HK317" s="123"/>
      <c r="HL317" s="123"/>
      <c r="HM317" s="123"/>
      <c r="HN317" s="123"/>
      <c r="HO317" s="123"/>
      <c r="HP317" s="123"/>
      <c r="HQ317" s="123"/>
      <c r="HR317" s="123"/>
      <c r="HS317" s="123"/>
      <c r="HT317" s="123"/>
      <c r="HU317" s="123"/>
      <c r="HV317" s="123"/>
      <c r="HW317" s="123"/>
      <c r="HX317" s="123"/>
      <c r="HY317" s="123"/>
      <c r="HZ317" s="123"/>
      <c r="IA317" s="123"/>
      <c r="IB317" s="123"/>
      <c r="IC317" s="123"/>
      <c r="ID317" s="123"/>
      <c r="IE317" s="123"/>
      <c r="IF317" s="123"/>
      <c r="IG317" s="123"/>
      <c r="IH317" s="123"/>
      <c r="II317" s="123"/>
      <c r="IJ317" s="123"/>
      <c r="IK317" s="123"/>
      <c r="IL317" s="123"/>
      <c r="IM317" s="123"/>
      <c r="IN317" s="123"/>
      <c r="IO317" s="123"/>
      <c r="IP317" s="123"/>
      <c r="IQ317" s="123"/>
      <c r="IR317" s="123"/>
      <c r="IS317" s="123"/>
      <c r="IT317" s="123"/>
      <c r="IU317" s="123"/>
      <c r="IV317" s="123"/>
      <c r="IW317" s="123"/>
      <c r="IX317" s="123"/>
      <c r="IY317" s="123"/>
      <c r="IZ317" s="123"/>
      <c r="JA317" s="123"/>
      <c r="JB317" s="123"/>
      <c r="JC317" s="123"/>
      <c r="JD317" s="123"/>
      <c r="JE317" s="123"/>
      <c r="JF317" s="123"/>
      <c r="JG317" s="123"/>
      <c r="JH317" s="123"/>
      <c r="JI317" s="123"/>
      <c r="JJ317" s="123"/>
      <c r="JK317" s="123"/>
      <c r="JL317" s="123"/>
      <c r="JM317" s="123"/>
      <c r="JN317" s="123"/>
      <c r="JO317" s="123"/>
      <c r="JP317" s="123"/>
      <c r="JQ317" s="123"/>
      <c r="JR317" s="123"/>
      <c r="JS317" s="123"/>
      <c r="JT317" s="123"/>
      <c r="JU317" s="123"/>
      <c r="JV317" s="123"/>
      <c r="JW317" s="123"/>
      <c r="JX317" s="123"/>
      <c r="JY317" s="123"/>
      <c r="JZ317" s="123"/>
      <c r="KA317" s="123"/>
      <c r="KB317" s="123"/>
      <c r="KC317" s="123"/>
      <c r="KD317" s="123"/>
      <c r="KE317" s="123"/>
      <c r="KF317" s="123"/>
      <c r="KG317" s="123"/>
      <c r="KH317" s="123"/>
      <c r="KI317" s="123"/>
      <c r="KJ317" s="123"/>
      <c r="KK317" s="123"/>
      <c r="KL317" s="123"/>
      <c r="KM317" s="123"/>
      <c r="KN317" s="123"/>
      <c r="KO317" s="123"/>
      <c r="KP317" s="123"/>
      <c r="KQ317" s="123"/>
      <c r="KR317" s="123"/>
      <c r="KS317" s="123"/>
      <c r="KT317" s="123"/>
      <c r="KU317" s="123"/>
      <c r="KV317" s="123"/>
      <c r="KW317" s="123"/>
      <c r="KX317" s="123"/>
      <c r="KY317" s="123"/>
      <c r="KZ317" s="123"/>
      <c r="LA317" s="123"/>
      <c r="LB317" s="123"/>
      <c r="LC317" s="123"/>
      <c r="LD317" s="123"/>
      <c r="LE317" s="123"/>
      <c r="LF317" s="123"/>
      <c r="LG317" s="123"/>
      <c r="LH317" s="123"/>
      <c r="LI317" s="123"/>
      <c r="LJ317" s="123"/>
      <c r="LK317" s="123"/>
      <c r="LL317" s="123"/>
      <c r="LM317" s="123"/>
      <c r="LN317" s="123"/>
      <c r="LO317" s="123"/>
      <c r="LP317" s="123"/>
      <c r="LQ317" s="123"/>
      <c r="LR317" s="123"/>
      <c r="LS317" s="123"/>
      <c r="LT317" s="123"/>
      <c r="LU317" s="123"/>
      <c r="LV317" s="123"/>
      <c r="LW317" s="123"/>
      <c r="LX317" s="123"/>
      <c r="LY317" s="123"/>
      <c r="LZ317" s="123"/>
      <c r="MA317" s="123"/>
      <c r="MB317" s="123"/>
      <c r="MC317" s="123"/>
      <c r="MD317" s="123"/>
      <c r="ME317" s="123"/>
      <c r="MF317" s="123"/>
      <c r="MG317" s="123"/>
      <c r="MH317" s="123"/>
      <c r="MI317" s="123"/>
      <c r="MJ317" s="123"/>
      <c r="MK317" s="123"/>
      <c r="ML317" s="123"/>
      <c r="MM317" s="123"/>
      <c r="MN317" s="123"/>
      <c r="MO317" s="123"/>
      <c r="MP317" s="123"/>
      <c r="MQ317" s="123"/>
      <c r="MR317" s="123"/>
      <c r="MS317" s="123"/>
      <c r="MT317" s="123"/>
      <c r="MU317" s="123"/>
      <c r="MV317" s="123"/>
      <c r="MW317" s="123"/>
      <c r="MX317" s="123"/>
      <c r="MY317" s="123"/>
      <c r="MZ317" s="123"/>
      <c r="NA317" s="123"/>
      <c r="NB317" s="123"/>
      <c r="NC317" s="123"/>
      <c r="ND317" s="123"/>
      <c r="NE317" s="123"/>
      <c r="NF317" s="123"/>
      <c r="NG317" s="123"/>
      <c r="NH317" s="123"/>
      <c r="NI317" s="123"/>
      <c r="NJ317" s="123"/>
      <c r="NK317" s="123"/>
      <c r="NL317" s="123"/>
      <c r="NM317" s="123"/>
      <c r="NN317" s="123"/>
      <c r="NO317" s="123"/>
      <c r="NP317" s="123"/>
      <c r="NQ317" s="123"/>
      <c r="NR317" s="123"/>
      <c r="NS317" s="123"/>
      <c r="NT317" s="123"/>
      <c r="NU317" s="123"/>
      <c r="NV317" s="123"/>
      <c r="NW317" s="123"/>
      <c r="NX317" s="123"/>
      <c r="NY317" s="123"/>
      <c r="NZ317" s="123"/>
      <c r="OA317" s="123"/>
      <c r="OB317" s="123"/>
      <c r="OC317" s="123"/>
      <c r="OD317" s="123"/>
      <c r="OE317" s="123"/>
      <c r="OF317" s="123"/>
      <c r="OG317" s="123"/>
      <c r="OH317" s="123"/>
      <c r="OI317" s="123"/>
      <c r="OJ317" s="123"/>
      <c r="OK317" s="123"/>
      <c r="OL317" s="123"/>
      <c r="OM317" s="123"/>
      <c r="ON317" s="123"/>
      <c r="OO317" s="123"/>
      <c r="OP317" s="123"/>
      <c r="OQ317" s="123"/>
      <c r="OR317" s="123"/>
      <c r="OS317" s="123"/>
      <c r="OT317" s="123"/>
      <c r="OU317" s="123"/>
      <c r="OV317" s="123"/>
      <c r="OW317" s="123"/>
      <c r="OX317" s="123"/>
      <c r="OY317" s="123"/>
      <c r="OZ317" s="123"/>
      <c r="PA317" s="123"/>
      <c r="PB317" s="123"/>
      <c r="PC317" s="123"/>
      <c r="PD317" s="123"/>
      <c r="PE317" s="123"/>
      <c r="PF317" s="123"/>
      <c r="PG317" s="123"/>
      <c r="PH317" s="123"/>
      <c r="PI317" s="123"/>
      <c r="PJ317" s="123"/>
      <c r="PK317" s="123"/>
      <c r="PL317" s="123"/>
      <c r="PM317" s="123"/>
      <c r="PN317" s="123"/>
      <c r="PO317" s="123"/>
      <c r="PP317" s="123"/>
      <c r="PQ317" s="123"/>
      <c r="PR317" s="123"/>
      <c r="PS317" s="123"/>
      <c r="PT317" s="123"/>
      <c r="PU317" s="123"/>
      <c r="PV317" s="123"/>
      <c r="PW317" s="123"/>
      <c r="PX317" s="123"/>
      <c r="PY317" s="123"/>
      <c r="PZ317" s="123"/>
      <c r="QA317" s="123"/>
      <c r="QB317" s="123"/>
      <c r="QC317" s="123"/>
      <c r="QD317" s="123"/>
      <c r="QE317" s="123"/>
      <c r="QF317" s="123"/>
      <c r="QG317" s="123"/>
      <c r="QH317" s="123"/>
      <c r="QI317" s="123"/>
      <c r="QJ317" s="123"/>
      <c r="QK317" s="123"/>
      <c r="QL317" s="123"/>
      <c r="QM317" s="123"/>
      <c r="QN317" s="123"/>
      <c r="QO317" s="123"/>
      <c r="QP317" s="123"/>
      <c r="QQ317" s="123"/>
      <c r="QR317" s="123"/>
      <c r="QS317" s="123"/>
      <c r="QT317" s="123"/>
      <c r="QU317" s="123"/>
      <c r="QV317" s="123"/>
      <c r="QW317" s="123"/>
      <c r="QX317" s="123"/>
      <c r="QY317" s="123"/>
      <c r="QZ317" s="123"/>
      <c r="RA317" s="123"/>
      <c r="RB317" s="123"/>
      <c r="RC317" s="123"/>
      <c r="RD317" s="123"/>
      <c r="RE317" s="123"/>
      <c r="RF317" s="123"/>
      <c r="RG317" s="123"/>
      <c r="RH317" s="123"/>
      <c r="RI317" s="123"/>
      <c r="RJ317" s="123"/>
      <c r="RK317" s="123"/>
      <c r="RL317" s="123"/>
      <c r="RM317" s="123"/>
      <c r="RN317" s="123"/>
      <c r="RO317" s="123"/>
      <c r="RP317" s="123"/>
      <c r="RQ317" s="123"/>
      <c r="RR317" s="123"/>
      <c r="RS317" s="123"/>
      <c r="RT317" s="123"/>
      <c r="RU317" s="123"/>
      <c r="RV317" s="123"/>
      <c r="RW317" s="123"/>
      <c r="RX317" s="123"/>
      <c r="RY317" s="123"/>
      <c r="RZ317" s="123"/>
      <c r="SA317" s="123"/>
      <c r="SB317" s="123"/>
      <c r="SC317" s="123"/>
      <c r="SD317" s="123"/>
      <c r="SE317" s="123"/>
      <c r="SF317" s="123"/>
      <c r="SG317" s="123"/>
      <c r="SH317" s="123"/>
      <c r="SI317" s="123"/>
      <c r="SJ317" s="123"/>
      <c r="SK317" s="123"/>
      <c r="SL317" s="123"/>
      <c r="SM317" s="123"/>
      <c r="SN317" s="123"/>
      <c r="SO317" s="123"/>
      <c r="SP317" s="123"/>
      <c r="SQ317" s="123"/>
      <c r="SR317" s="123"/>
      <c r="SS317" s="123"/>
      <c r="ST317" s="123"/>
      <c r="SU317" s="123"/>
      <c r="SV317" s="123"/>
      <c r="SW317" s="123"/>
      <c r="SX317" s="123"/>
      <c r="SY317" s="123"/>
      <c r="SZ317" s="123"/>
      <c r="TA317" s="123"/>
      <c r="TB317" s="123"/>
      <c r="TC317" s="123"/>
      <c r="TD317" s="123"/>
      <c r="TE317" s="123"/>
      <c r="TF317" s="123"/>
      <c r="TG317" s="123"/>
      <c r="TH317" s="123"/>
      <c r="TI317" s="123"/>
      <c r="TJ317" s="123"/>
      <c r="TK317" s="123"/>
      <c r="TL317" s="123"/>
      <c r="TM317" s="123"/>
      <c r="TN317" s="123"/>
      <c r="TO317" s="123"/>
      <c r="TP317" s="123"/>
      <c r="TQ317" s="123"/>
      <c r="TR317" s="123"/>
      <c r="TS317" s="123"/>
      <c r="TT317" s="123"/>
      <c r="TU317" s="123"/>
      <c r="TV317" s="123"/>
      <c r="TW317" s="123"/>
      <c r="TX317" s="123"/>
      <c r="TY317" s="123"/>
      <c r="TZ317" s="123"/>
      <c r="UA317" s="123"/>
      <c r="UB317" s="123"/>
      <c r="UC317" s="123"/>
      <c r="UD317" s="123"/>
      <c r="UE317" s="123"/>
      <c r="UF317" s="123"/>
      <c r="UG317" s="123"/>
      <c r="UH317" s="123"/>
      <c r="UI317" s="123"/>
      <c r="UJ317" s="123"/>
      <c r="UK317" s="123"/>
      <c r="UL317" s="123"/>
      <c r="UM317" s="123"/>
      <c r="UN317" s="123"/>
      <c r="UO317" s="123"/>
      <c r="UP317" s="123"/>
      <c r="UQ317" s="123"/>
      <c r="UR317" s="123"/>
      <c r="US317" s="123"/>
      <c r="UT317" s="123"/>
      <c r="UU317" s="123"/>
      <c r="UV317" s="123"/>
      <c r="UW317" s="123"/>
      <c r="UX317" s="123"/>
      <c r="UY317" s="123"/>
      <c r="UZ317" s="123"/>
      <c r="VA317" s="123"/>
      <c r="VB317" s="123"/>
      <c r="VC317" s="123"/>
      <c r="VD317" s="123"/>
      <c r="VE317" s="123"/>
      <c r="VF317" s="123"/>
      <c r="VG317" s="123"/>
      <c r="VH317" s="123"/>
      <c r="VI317" s="123"/>
      <c r="VJ317" s="123"/>
      <c r="VK317" s="123"/>
      <c r="VL317" s="123"/>
      <c r="VM317" s="123"/>
      <c r="VN317" s="123"/>
      <c r="VO317" s="123"/>
      <c r="VP317" s="123"/>
      <c r="VQ317" s="123"/>
      <c r="VR317" s="123"/>
      <c r="VS317" s="123"/>
      <c r="VT317" s="123"/>
      <c r="VU317" s="123"/>
      <c r="VV317" s="123"/>
      <c r="VW317" s="123"/>
      <c r="VX317" s="123"/>
      <c r="VY317" s="123"/>
      <c r="VZ317" s="123"/>
      <c r="WA317" s="123"/>
      <c r="WB317" s="123"/>
      <c r="WC317" s="123"/>
      <c r="WD317" s="123"/>
      <c r="WE317" s="123"/>
      <c r="WF317" s="123"/>
      <c r="WG317" s="123"/>
      <c r="WH317" s="123"/>
      <c r="WI317" s="123"/>
      <c r="WJ317" s="123"/>
      <c r="WK317" s="123"/>
      <c r="WL317" s="123"/>
      <c r="WM317" s="123"/>
      <c r="WN317" s="123"/>
      <c r="WO317" s="123"/>
      <c r="WP317" s="123"/>
      <c r="WQ317" s="123"/>
      <c r="WR317" s="123"/>
      <c r="WS317" s="123"/>
      <c r="WT317" s="123"/>
      <c r="WU317" s="123"/>
      <c r="WV317" s="123"/>
      <c r="WW317" s="123"/>
      <c r="WX317" s="123"/>
      <c r="WY317" s="123"/>
      <c r="WZ317" s="123"/>
      <c r="XA317" s="123"/>
      <c r="XB317" s="123"/>
      <c r="XC317" s="123"/>
      <c r="XD317" s="123"/>
      <c r="XE317" s="123"/>
      <c r="XF317" s="123"/>
      <c r="XG317" s="123"/>
      <c r="XH317" s="123"/>
      <c r="XI317" s="123"/>
      <c r="XJ317" s="123"/>
      <c r="XK317" s="123"/>
      <c r="XL317" s="123"/>
      <c r="XM317" s="123"/>
      <c r="XN317" s="123"/>
      <c r="XO317" s="123"/>
      <c r="XP317" s="123"/>
      <c r="XQ317" s="123"/>
      <c r="XR317" s="123"/>
      <c r="XS317" s="123"/>
      <c r="XT317" s="123"/>
      <c r="XU317" s="123"/>
      <c r="XV317" s="123"/>
      <c r="XW317" s="123"/>
      <c r="XX317" s="123"/>
      <c r="XY317" s="123"/>
      <c r="XZ317" s="123"/>
      <c r="YA317" s="123"/>
      <c r="YB317" s="123"/>
      <c r="YC317" s="123"/>
      <c r="YD317" s="123"/>
      <c r="YE317" s="123"/>
      <c r="YF317" s="123"/>
      <c r="YG317" s="123"/>
      <c r="YH317" s="123"/>
      <c r="YI317" s="123"/>
      <c r="YJ317" s="123"/>
      <c r="YK317" s="123"/>
      <c r="YL317" s="123"/>
      <c r="YM317" s="123"/>
      <c r="YN317" s="123"/>
      <c r="YO317" s="123"/>
      <c r="YP317" s="123"/>
      <c r="YQ317" s="123"/>
      <c r="YR317" s="123"/>
      <c r="YS317" s="123"/>
      <c r="YT317" s="123"/>
      <c r="YU317" s="123"/>
      <c r="YV317" s="123"/>
      <c r="YW317" s="123"/>
      <c r="YX317" s="123"/>
      <c r="YY317" s="123"/>
      <c r="YZ317" s="123"/>
      <c r="ZA317" s="123"/>
      <c r="ZB317" s="123"/>
      <c r="ZC317" s="123"/>
      <c r="ZD317" s="123"/>
      <c r="ZE317" s="123"/>
      <c r="ZF317" s="123"/>
      <c r="ZG317" s="123"/>
      <c r="ZH317" s="123"/>
      <c r="ZI317" s="123"/>
      <c r="ZJ317" s="123"/>
      <c r="ZK317" s="123"/>
      <c r="ZL317" s="123"/>
      <c r="ZM317" s="123"/>
      <c r="ZN317" s="123"/>
      <c r="ZO317" s="123"/>
      <c r="ZP317" s="123"/>
      <c r="ZQ317" s="123"/>
      <c r="ZR317" s="123"/>
      <c r="ZS317" s="123"/>
      <c r="ZT317" s="123"/>
      <c r="ZU317" s="123"/>
      <c r="ZV317" s="123"/>
      <c r="ZW317" s="123"/>
      <c r="ZX317" s="123"/>
      <c r="ZY317" s="123"/>
      <c r="ZZ317" s="123"/>
      <c r="AAA317" s="123"/>
      <c r="AAB317" s="123"/>
      <c r="AAC317" s="123"/>
      <c r="AAD317" s="123"/>
      <c r="AAE317" s="123"/>
      <c r="AAF317" s="123"/>
      <c r="AAG317" s="123"/>
      <c r="AAH317" s="123"/>
      <c r="AAI317" s="123"/>
      <c r="AAJ317" s="123"/>
      <c r="AAK317" s="123"/>
      <c r="AAL317" s="123"/>
      <c r="AAM317" s="123"/>
      <c r="AAN317" s="123"/>
      <c r="AAO317" s="123"/>
      <c r="AAP317" s="123"/>
      <c r="AAQ317" s="123"/>
      <c r="AAR317" s="123"/>
      <c r="AAS317" s="123"/>
      <c r="AAT317" s="123"/>
      <c r="AAU317" s="123"/>
      <c r="AAV317" s="123"/>
      <c r="AAW317" s="123"/>
      <c r="AAX317" s="123"/>
      <c r="AAY317" s="123"/>
      <c r="AAZ317" s="123"/>
      <c r="ABA317" s="123"/>
      <c r="ABB317" s="123"/>
      <c r="ABC317" s="123"/>
      <c r="ABD317" s="123"/>
      <c r="ABE317" s="123"/>
      <c r="ABF317" s="123"/>
      <c r="ABG317" s="123"/>
      <c r="ABH317" s="123"/>
      <c r="ABI317" s="123"/>
      <c r="ABJ317" s="123"/>
      <c r="ABK317" s="123"/>
      <c r="ABL317" s="123"/>
      <c r="ABM317" s="123"/>
      <c r="ABN317" s="123"/>
      <c r="ABO317" s="123"/>
      <c r="ABP317" s="123"/>
      <c r="ABQ317" s="123"/>
      <c r="ABR317" s="123"/>
      <c r="ABS317" s="123"/>
      <c r="ABT317" s="123"/>
      <c r="ABU317" s="123"/>
      <c r="ABV317" s="123"/>
      <c r="ABW317" s="123"/>
      <c r="ABX317" s="123"/>
      <c r="ABY317" s="123"/>
      <c r="ABZ317" s="123"/>
      <c r="ACA317" s="123"/>
      <c r="ACB317" s="123"/>
      <c r="ACC317" s="123"/>
      <c r="ACD317" s="123"/>
      <c r="ACE317" s="123"/>
      <c r="ACF317" s="123"/>
      <c r="ACG317" s="123"/>
      <c r="ACH317" s="123"/>
      <c r="ACI317" s="123"/>
      <c r="ACJ317" s="123"/>
      <c r="ACK317" s="123"/>
      <c r="ACL317" s="123"/>
      <c r="ACM317" s="123"/>
      <c r="ACN317" s="123"/>
      <c r="ACO317" s="123"/>
      <c r="ACP317" s="123"/>
      <c r="ACQ317" s="123"/>
      <c r="ACR317" s="123"/>
      <c r="ACS317" s="123"/>
      <c r="ACT317" s="123"/>
      <c r="ACU317" s="123"/>
      <c r="ACV317" s="123"/>
      <c r="ACW317" s="123"/>
      <c r="ACX317" s="123"/>
      <c r="ACY317" s="123"/>
      <c r="ACZ317" s="123"/>
      <c r="ADA317" s="123"/>
      <c r="ADB317" s="124"/>
      <c r="ADC317" s="124"/>
      <c r="ADD317" s="124"/>
      <c r="ADE317" s="124"/>
      <c r="ADF317" s="124"/>
    </row>
    <row r="318" spans="1:786" customFormat="1" ht="36" x14ac:dyDescent="0.3">
      <c r="A318" s="409">
        <v>2</v>
      </c>
      <c r="B318" s="41" t="s">
        <v>861</v>
      </c>
      <c r="C318" s="24" t="s">
        <v>862</v>
      </c>
      <c r="D318" s="25" t="s">
        <v>863</v>
      </c>
      <c r="E318" s="25" t="s">
        <v>81</v>
      </c>
      <c r="F318" s="25">
        <v>9</v>
      </c>
      <c r="G318" s="79">
        <v>26500</v>
      </c>
      <c r="H318" s="25">
        <v>1</v>
      </c>
      <c r="I318" s="25" t="s">
        <v>47</v>
      </c>
      <c r="J318" s="25" t="s">
        <v>206</v>
      </c>
      <c r="K318" s="95" t="s">
        <v>44</v>
      </c>
      <c r="L318" s="28">
        <v>1964</v>
      </c>
      <c r="M318" s="92">
        <v>1964</v>
      </c>
      <c r="N318" s="30">
        <v>17000</v>
      </c>
      <c r="O318" s="31">
        <v>2.2000000000000002</v>
      </c>
      <c r="P318" s="31">
        <v>3</v>
      </c>
      <c r="Q318" s="32" t="s">
        <v>864</v>
      </c>
      <c r="R318" s="33" t="s">
        <v>865</v>
      </c>
      <c r="S318" s="34"/>
      <c r="T318" s="35" t="str">
        <f t="shared" si="35"/>
        <v>Pb,Zn,Cu,Ag</v>
      </c>
      <c r="U318" s="34"/>
      <c r="V318" s="34"/>
      <c r="W318" s="34"/>
      <c r="X318" s="34"/>
      <c r="Y318" s="34"/>
      <c r="Z318" s="34"/>
      <c r="AA318" s="34"/>
      <c r="AB318" s="1"/>
      <c r="AC318" s="36"/>
      <c r="AD318" s="36"/>
      <c r="AE318" s="36"/>
      <c r="AF318" s="36"/>
      <c r="AG318" s="37"/>
      <c r="AH318" s="37"/>
      <c r="AI318" s="37"/>
      <c r="AJ318" s="37"/>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23"/>
      <c r="EE318" s="123"/>
      <c r="EF318" s="123"/>
      <c r="EG318" s="123"/>
      <c r="EH318" s="123"/>
      <c r="EI318" s="123"/>
      <c r="EJ318" s="123"/>
      <c r="EK318" s="123"/>
      <c r="EL318" s="123"/>
      <c r="EM318" s="123"/>
      <c r="EN318" s="123"/>
      <c r="EO318" s="123"/>
      <c r="EP318" s="123"/>
      <c r="EQ318" s="123"/>
      <c r="ER318" s="123"/>
      <c r="ES318" s="123"/>
      <c r="ET318" s="123"/>
      <c r="EU318" s="123"/>
      <c r="EV318" s="123"/>
      <c r="EW318" s="123"/>
      <c r="EX318" s="123"/>
      <c r="EY318" s="123"/>
      <c r="EZ318" s="123"/>
      <c r="FA318" s="123"/>
      <c r="FB318" s="123"/>
      <c r="FC318" s="123"/>
      <c r="FD318" s="123"/>
      <c r="FE318" s="123"/>
      <c r="FF318" s="123"/>
      <c r="FG318" s="123"/>
      <c r="FH318" s="123"/>
      <c r="FI318" s="123"/>
      <c r="FJ318" s="123"/>
      <c r="FK318" s="123"/>
      <c r="FL318" s="123"/>
      <c r="FM318" s="123"/>
      <c r="FN318" s="123"/>
      <c r="FO318" s="123"/>
      <c r="FP318" s="123"/>
      <c r="FQ318" s="123"/>
      <c r="FR318" s="123"/>
      <c r="FS318" s="123"/>
      <c r="FT318" s="123"/>
      <c r="FU318" s="123"/>
      <c r="FV318" s="123"/>
      <c r="FW318" s="123"/>
      <c r="FX318" s="123"/>
      <c r="FY318" s="123"/>
      <c r="FZ318" s="123"/>
      <c r="GA318" s="123"/>
      <c r="GB318" s="123"/>
      <c r="GC318" s="123"/>
      <c r="GD318" s="123"/>
      <c r="GE318" s="123"/>
      <c r="GF318" s="123"/>
      <c r="GG318" s="123"/>
      <c r="GH318" s="123"/>
      <c r="GI318" s="123"/>
      <c r="GJ318" s="123"/>
      <c r="GK318" s="123"/>
      <c r="GL318" s="123"/>
      <c r="GM318" s="123"/>
      <c r="GN318" s="123"/>
      <c r="GO318" s="123"/>
      <c r="GP318" s="123"/>
      <c r="GQ318" s="123"/>
      <c r="GR318" s="123"/>
      <c r="GS318" s="123"/>
      <c r="GT318" s="123"/>
      <c r="GU318" s="123"/>
      <c r="GV318" s="123"/>
      <c r="GW318" s="123"/>
      <c r="GX318" s="123"/>
      <c r="GY318" s="123"/>
      <c r="GZ318" s="123"/>
      <c r="HA318" s="123"/>
      <c r="HB318" s="123"/>
      <c r="HC318" s="123"/>
      <c r="HD318" s="123"/>
      <c r="HE318" s="123"/>
      <c r="HF318" s="123"/>
      <c r="HG318" s="123"/>
      <c r="HH318" s="123"/>
      <c r="HI318" s="123"/>
      <c r="HJ318" s="123"/>
      <c r="HK318" s="123"/>
      <c r="HL318" s="123"/>
      <c r="HM318" s="123"/>
      <c r="HN318" s="123"/>
      <c r="HO318" s="123"/>
      <c r="HP318" s="123"/>
      <c r="HQ318" s="123"/>
      <c r="HR318" s="123"/>
      <c r="HS318" s="123"/>
      <c r="HT318" s="123"/>
      <c r="HU318" s="123"/>
      <c r="HV318" s="123"/>
      <c r="HW318" s="123"/>
      <c r="HX318" s="123"/>
      <c r="HY318" s="123"/>
      <c r="HZ318" s="123"/>
      <c r="IA318" s="123"/>
      <c r="IB318" s="123"/>
      <c r="IC318" s="123"/>
      <c r="ID318" s="123"/>
      <c r="IE318" s="123"/>
      <c r="IF318" s="123"/>
      <c r="IG318" s="123"/>
      <c r="IH318" s="123"/>
      <c r="II318" s="123"/>
      <c r="IJ318" s="123"/>
      <c r="IK318" s="123"/>
      <c r="IL318" s="123"/>
      <c r="IM318" s="123"/>
      <c r="IN318" s="123"/>
      <c r="IO318" s="123"/>
      <c r="IP318" s="123"/>
      <c r="IQ318" s="123"/>
      <c r="IR318" s="123"/>
      <c r="IS318" s="123"/>
      <c r="IT318" s="123"/>
      <c r="IU318" s="123"/>
      <c r="IV318" s="123"/>
      <c r="IW318" s="123"/>
      <c r="IX318" s="123"/>
      <c r="IY318" s="123"/>
      <c r="IZ318" s="123"/>
      <c r="JA318" s="123"/>
      <c r="JB318" s="123"/>
      <c r="JC318" s="123"/>
      <c r="JD318" s="123"/>
      <c r="JE318" s="123"/>
      <c r="JF318" s="123"/>
      <c r="JG318" s="123"/>
      <c r="JH318" s="123"/>
      <c r="JI318" s="123"/>
      <c r="JJ318" s="123"/>
      <c r="JK318" s="123"/>
      <c r="JL318" s="123"/>
      <c r="JM318" s="123"/>
      <c r="JN318" s="123"/>
      <c r="JO318" s="123"/>
      <c r="JP318" s="123"/>
      <c r="JQ318" s="123"/>
      <c r="JR318" s="123"/>
      <c r="JS318" s="123"/>
      <c r="JT318" s="123"/>
      <c r="JU318" s="123"/>
      <c r="JV318" s="123"/>
      <c r="JW318" s="123"/>
      <c r="JX318" s="123"/>
      <c r="JY318" s="123"/>
      <c r="JZ318" s="123"/>
      <c r="KA318" s="123"/>
      <c r="KB318" s="123"/>
      <c r="KC318" s="123"/>
      <c r="KD318" s="123"/>
      <c r="KE318" s="123"/>
      <c r="KF318" s="123"/>
      <c r="KG318" s="123"/>
      <c r="KH318" s="123"/>
      <c r="KI318" s="123"/>
      <c r="KJ318" s="123"/>
      <c r="KK318" s="123"/>
      <c r="KL318" s="123"/>
      <c r="KM318" s="123"/>
      <c r="KN318" s="123"/>
      <c r="KO318" s="123"/>
      <c r="KP318" s="123"/>
      <c r="KQ318" s="123"/>
      <c r="KR318" s="123"/>
      <c r="KS318" s="123"/>
      <c r="KT318" s="123"/>
      <c r="KU318" s="123"/>
      <c r="KV318" s="123"/>
      <c r="KW318" s="123"/>
      <c r="KX318" s="123"/>
      <c r="KY318" s="123"/>
      <c r="KZ318" s="123"/>
      <c r="LA318" s="123"/>
      <c r="LB318" s="123"/>
      <c r="LC318" s="123"/>
      <c r="LD318" s="123"/>
      <c r="LE318" s="123"/>
      <c r="LF318" s="123"/>
      <c r="LG318" s="123"/>
      <c r="LH318" s="123"/>
      <c r="LI318" s="123"/>
      <c r="LJ318" s="123"/>
      <c r="LK318" s="123"/>
      <c r="LL318" s="123"/>
      <c r="LM318" s="123"/>
      <c r="LN318" s="123"/>
      <c r="LO318" s="123"/>
      <c r="LP318" s="123"/>
      <c r="LQ318" s="123"/>
      <c r="LR318" s="123"/>
      <c r="LS318" s="123"/>
      <c r="LT318" s="123"/>
      <c r="LU318" s="123"/>
      <c r="LV318" s="123"/>
      <c r="LW318" s="123"/>
      <c r="LX318" s="123"/>
      <c r="LY318" s="123"/>
      <c r="LZ318" s="123"/>
      <c r="MA318" s="123"/>
      <c r="MB318" s="123"/>
      <c r="MC318" s="123"/>
      <c r="MD318" s="123"/>
      <c r="ME318" s="123"/>
      <c r="MF318" s="123"/>
      <c r="MG318" s="123"/>
      <c r="MH318" s="123"/>
      <c r="MI318" s="123"/>
      <c r="MJ318" s="123"/>
      <c r="MK318" s="123"/>
      <c r="ML318" s="123"/>
      <c r="MM318" s="123"/>
      <c r="MN318" s="123"/>
      <c r="MO318" s="123"/>
      <c r="MP318" s="123"/>
      <c r="MQ318" s="123"/>
      <c r="MR318" s="123"/>
      <c r="MS318" s="123"/>
      <c r="MT318" s="123"/>
      <c r="MU318" s="123"/>
      <c r="MV318" s="123"/>
      <c r="MW318" s="123"/>
      <c r="MX318" s="123"/>
      <c r="MY318" s="123"/>
      <c r="MZ318" s="123"/>
      <c r="NA318" s="123"/>
      <c r="NB318" s="123"/>
      <c r="NC318" s="123"/>
      <c r="ND318" s="123"/>
      <c r="NE318" s="123"/>
      <c r="NF318" s="123"/>
      <c r="NG318" s="123"/>
      <c r="NH318" s="123"/>
      <c r="NI318" s="123"/>
      <c r="NJ318" s="123"/>
      <c r="NK318" s="123"/>
      <c r="NL318" s="123"/>
      <c r="NM318" s="123"/>
      <c r="NN318" s="123"/>
      <c r="NO318" s="123"/>
      <c r="NP318" s="123"/>
      <c r="NQ318" s="123"/>
      <c r="NR318" s="123"/>
      <c r="NS318" s="123"/>
      <c r="NT318" s="123"/>
      <c r="NU318" s="123"/>
      <c r="NV318" s="123"/>
      <c r="NW318" s="123"/>
      <c r="NX318" s="123"/>
      <c r="NY318" s="123"/>
      <c r="NZ318" s="123"/>
      <c r="OA318" s="123"/>
      <c r="OB318" s="123"/>
      <c r="OC318" s="123"/>
      <c r="OD318" s="123"/>
      <c r="OE318" s="123"/>
      <c r="OF318" s="123"/>
      <c r="OG318" s="123"/>
      <c r="OH318" s="123"/>
      <c r="OI318" s="123"/>
      <c r="OJ318" s="123"/>
      <c r="OK318" s="123"/>
      <c r="OL318" s="123"/>
      <c r="OM318" s="123"/>
      <c r="ON318" s="123"/>
      <c r="OO318" s="123"/>
      <c r="OP318" s="123"/>
      <c r="OQ318" s="123"/>
      <c r="OR318" s="123"/>
      <c r="OS318" s="123"/>
      <c r="OT318" s="123"/>
      <c r="OU318" s="123"/>
      <c r="OV318" s="123"/>
      <c r="OW318" s="123"/>
      <c r="OX318" s="123"/>
      <c r="OY318" s="123"/>
      <c r="OZ318" s="123"/>
      <c r="PA318" s="123"/>
      <c r="PB318" s="123"/>
      <c r="PC318" s="123"/>
      <c r="PD318" s="123"/>
      <c r="PE318" s="123"/>
      <c r="PF318" s="123"/>
      <c r="PG318" s="123"/>
      <c r="PH318" s="123"/>
      <c r="PI318" s="123"/>
      <c r="PJ318" s="123"/>
      <c r="PK318" s="123"/>
      <c r="PL318" s="123"/>
      <c r="PM318" s="123"/>
      <c r="PN318" s="123"/>
      <c r="PO318" s="123"/>
      <c r="PP318" s="123"/>
      <c r="PQ318" s="123"/>
      <c r="PR318" s="123"/>
      <c r="PS318" s="123"/>
      <c r="PT318" s="123"/>
      <c r="PU318" s="123"/>
      <c r="PV318" s="123"/>
      <c r="PW318" s="123"/>
      <c r="PX318" s="123"/>
      <c r="PY318" s="123"/>
      <c r="PZ318" s="123"/>
      <c r="QA318" s="123"/>
      <c r="QB318" s="123"/>
      <c r="QC318" s="123"/>
      <c r="QD318" s="123"/>
      <c r="QE318" s="123"/>
      <c r="QF318" s="123"/>
      <c r="QG318" s="123"/>
      <c r="QH318" s="123"/>
      <c r="QI318" s="123"/>
      <c r="QJ318" s="123"/>
      <c r="QK318" s="123"/>
      <c r="QL318" s="123"/>
      <c r="QM318" s="123"/>
      <c r="QN318" s="123"/>
      <c r="QO318" s="123"/>
      <c r="QP318" s="123"/>
      <c r="QQ318" s="123"/>
      <c r="QR318" s="123"/>
      <c r="QS318" s="123"/>
      <c r="QT318" s="123"/>
      <c r="QU318" s="123"/>
      <c r="QV318" s="123"/>
      <c r="QW318" s="123"/>
      <c r="QX318" s="123"/>
      <c r="QY318" s="123"/>
      <c r="QZ318" s="123"/>
      <c r="RA318" s="123"/>
      <c r="RB318" s="123"/>
      <c r="RC318" s="123"/>
      <c r="RD318" s="123"/>
      <c r="RE318" s="123"/>
      <c r="RF318" s="123"/>
      <c r="RG318" s="123"/>
      <c r="RH318" s="123"/>
      <c r="RI318" s="123"/>
      <c r="RJ318" s="123"/>
      <c r="RK318" s="123"/>
      <c r="RL318" s="123"/>
      <c r="RM318" s="123"/>
      <c r="RN318" s="123"/>
      <c r="RO318" s="123"/>
      <c r="RP318" s="123"/>
      <c r="RQ318" s="123"/>
      <c r="RR318" s="123"/>
      <c r="RS318" s="123"/>
      <c r="RT318" s="123"/>
      <c r="RU318" s="123"/>
      <c r="RV318" s="123"/>
      <c r="RW318" s="123"/>
      <c r="RX318" s="123"/>
      <c r="RY318" s="123"/>
      <c r="RZ318" s="123"/>
      <c r="SA318" s="123"/>
      <c r="SB318" s="123"/>
      <c r="SC318" s="123"/>
      <c r="SD318" s="123"/>
      <c r="SE318" s="123"/>
      <c r="SF318" s="123"/>
      <c r="SG318" s="123"/>
      <c r="SH318" s="123"/>
      <c r="SI318" s="123"/>
      <c r="SJ318" s="123"/>
      <c r="SK318" s="123"/>
      <c r="SL318" s="123"/>
      <c r="SM318" s="123"/>
      <c r="SN318" s="123"/>
      <c r="SO318" s="123"/>
      <c r="SP318" s="123"/>
      <c r="SQ318" s="123"/>
      <c r="SR318" s="123"/>
      <c r="SS318" s="123"/>
      <c r="ST318" s="123"/>
      <c r="SU318" s="123"/>
      <c r="SV318" s="123"/>
      <c r="SW318" s="123"/>
      <c r="SX318" s="123"/>
      <c r="SY318" s="123"/>
      <c r="SZ318" s="123"/>
      <c r="TA318" s="123"/>
      <c r="TB318" s="123"/>
      <c r="TC318" s="123"/>
      <c r="TD318" s="123"/>
      <c r="TE318" s="123"/>
      <c r="TF318" s="123"/>
      <c r="TG318" s="123"/>
      <c r="TH318" s="123"/>
      <c r="TI318" s="123"/>
      <c r="TJ318" s="123"/>
      <c r="TK318" s="123"/>
      <c r="TL318" s="123"/>
      <c r="TM318" s="123"/>
      <c r="TN318" s="123"/>
      <c r="TO318" s="123"/>
      <c r="TP318" s="123"/>
      <c r="TQ318" s="123"/>
      <c r="TR318" s="123"/>
      <c r="TS318" s="123"/>
      <c r="TT318" s="123"/>
      <c r="TU318" s="123"/>
      <c r="TV318" s="123"/>
      <c r="TW318" s="123"/>
      <c r="TX318" s="123"/>
      <c r="TY318" s="123"/>
      <c r="TZ318" s="123"/>
      <c r="UA318" s="123"/>
      <c r="UB318" s="123"/>
      <c r="UC318" s="123"/>
      <c r="UD318" s="123"/>
      <c r="UE318" s="123"/>
      <c r="UF318" s="123"/>
      <c r="UG318" s="123"/>
      <c r="UH318" s="123"/>
      <c r="UI318" s="123"/>
      <c r="UJ318" s="123"/>
      <c r="UK318" s="123"/>
      <c r="UL318" s="123"/>
      <c r="UM318" s="123"/>
      <c r="UN318" s="123"/>
      <c r="UO318" s="123"/>
      <c r="UP318" s="123"/>
      <c r="UQ318" s="123"/>
      <c r="UR318" s="123"/>
      <c r="US318" s="123"/>
      <c r="UT318" s="123"/>
      <c r="UU318" s="123"/>
      <c r="UV318" s="123"/>
      <c r="UW318" s="123"/>
      <c r="UX318" s="123"/>
      <c r="UY318" s="123"/>
      <c r="UZ318" s="123"/>
      <c r="VA318" s="123"/>
      <c r="VB318" s="123"/>
      <c r="VC318" s="123"/>
      <c r="VD318" s="123"/>
      <c r="VE318" s="123"/>
      <c r="VF318" s="123"/>
      <c r="VG318" s="123"/>
      <c r="VH318" s="123"/>
      <c r="VI318" s="123"/>
      <c r="VJ318" s="123"/>
      <c r="VK318" s="123"/>
      <c r="VL318" s="123"/>
      <c r="VM318" s="123"/>
      <c r="VN318" s="123"/>
      <c r="VO318" s="123"/>
      <c r="VP318" s="123"/>
      <c r="VQ318" s="123"/>
      <c r="VR318" s="123"/>
      <c r="VS318" s="123"/>
      <c r="VT318" s="123"/>
      <c r="VU318" s="123"/>
      <c r="VV318" s="123"/>
      <c r="VW318" s="123"/>
      <c r="VX318" s="123"/>
      <c r="VY318" s="123"/>
      <c r="VZ318" s="123"/>
      <c r="WA318" s="123"/>
      <c r="WB318" s="123"/>
      <c r="WC318" s="123"/>
      <c r="WD318" s="123"/>
      <c r="WE318" s="123"/>
      <c r="WF318" s="123"/>
      <c r="WG318" s="123"/>
      <c r="WH318" s="123"/>
      <c r="WI318" s="123"/>
      <c r="WJ318" s="123"/>
      <c r="WK318" s="123"/>
      <c r="WL318" s="123"/>
      <c r="WM318" s="123"/>
      <c r="WN318" s="123"/>
      <c r="WO318" s="123"/>
      <c r="WP318" s="123"/>
      <c r="WQ318" s="123"/>
      <c r="WR318" s="123"/>
      <c r="WS318" s="123"/>
      <c r="WT318" s="123"/>
      <c r="WU318" s="123"/>
      <c r="WV318" s="123"/>
      <c r="WW318" s="123"/>
      <c r="WX318" s="123"/>
      <c r="WY318" s="123"/>
      <c r="WZ318" s="123"/>
      <c r="XA318" s="123"/>
      <c r="XB318" s="123"/>
      <c r="XC318" s="123"/>
      <c r="XD318" s="123"/>
      <c r="XE318" s="123"/>
      <c r="XF318" s="123"/>
      <c r="XG318" s="123"/>
      <c r="XH318" s="123"/>
      <c r="XI318" s="123"/>
      <c r="XJ318" s="123"/>
      <c r="XK318" s="123"/>
      <c r="XL318" s="123"/>
      <c r="XM318" s="123"/>
      <c r="XN318" s="123"/>
      <c r="XO318" s="123"/>
      <c r="XP318" s="123"/>
      <c r="XQ318" s="123"/>
      <c r="XR318" s="123"/>
      <c r="XS318" s="123"/>
      <c r="XT318" s="123"/>
      <c r="XU318" s="123"/>
      <c r="XV318" s="123"/>
      <c r="XW318" s="123"/>
      <c r="XX318" s="123"/>
      <c r="XY318" s="123"/>
      <c r="XZ318" s="123"/>
      <c r="YA318" s="123"/>
      <c r="YB318" s="123"/>
      <c r="YC318" s="123"/>
      <c r="YD318" s="123"/>
      <c r="YE318" s="123"/>
      <c r="YF318" s="123"/>
      <c r="YG318" s="123"/>
      <c r="YH318" s="123"/>
      <c r="YI318" s="123"/>
      <c r="YJ318" s="123"/>
      <c r="YK318" s="123"/>
      <c r="YL318" s="123"/>
      <c r="YM318" s="123"/>
      <c r="YN318" s="123"/>
      <c r="YO318" s="123"/>
      <c r="YP318" s="123"/>
      <c r="YQ318" s="123"/>
      <c r="YR318" s="123"/>
      <c r="YS318" s="123"/>
      <c r="YT318" s="123"/>
      <c r="YU318" s="123"/>
      <c r="YV318" s="123"/>
      <c r="YW318" s="123"/>
      <c r="YX318" s="123"/>
      <c r="YY318" s="123"/>
      <c r="YZ318" s="123"/>
      <c r="ZA318" s="123"/>
      <c r="ZB318" s="123"/>
      <c r="ZC318" s="123"/>
      <c r="ZD318" s="123"/>
      <c r="ZE318" s="123"/>
      <c r="ZF318" s="123"/>
      <c r="ZG318" s="123"/>
      <c r="ZH318" s="123"/>
      <c r="ZI318" s="123"/>
      <c r="ZJ318" s="123"/>
      <c r="ZK318" s="123"/>
      <c r="ZL318" s="123"/>
      <c r="ZM318" s="123"/>
      <c r="ZN318" s="123"/>
      <c r="ZO318" s="123"/>
      <c r="ZP318" s="123"/>
      <c r="ZQ318" s="123"/>
      <c r="ZR318" s="123"/>
      <c r="ZS318" s="123"/>
      <c r="ZT318" s="123"/>
      <c r="ZU318" s="123"/>
      <c r="ZV318" s="123"/>
      <c r="ZW318" s="123"/>
      <c r="ZX318" s="123"/>
      <c r="ZY318" s="123"/>
      <c r="ZZ318" s="123"/>
      <c r="AAA318" s="123"/>
      <c r="AAB318" s="123"/>
      <c r="AAC318" s="123"/>
      <c r="AAD318" s="123"/>
      <c r="AAE318" s="123"/>
      <c r="AAF318" s="123"/>
      <c r="AAG318" s="123"/>
      <c r="AAH318" s="123"/>
      <c r="AAI318" s="123"/>
      <c r="AAJ318" s="123"/>
      <c r="AAK318" s="123"/>
      <c r="AAL318" s="123"/>
      <c r="AAM318" s="123"/>
      <c r="AAN318" s="123"/>
      <c r="AAO318" s="123"/>
      <c r="AAP318" s="123"/>
      <c r="AAQ318" s="123"/>
      <c r="AAR318" s="123"/>
      <c r="AAS318" s="123"/>
      <c r="AAT318" s="123"/>
      <c r="AAU318" s="123"/>
      <c r="AAV318" s="123"/>
      <c r="AAW318" s="123"/>
      <c r="AAX318" s="123"/>
      <c r="AAY318" s="123"/>
      <c r="AAZ318" s="123"/>
      <c r="ABA318" s="123"/>
      <c r="ABB318" s="123"/>
      <c r="ABC318" s="123"/>
      <c r="ABD318" s="123"/>
      <c r="ABE318" s="123"/>
      <c r="ABF318" s="123"/>
      <c r="ABG318" s="123"/>
      <c r="ABH318" s="123"/>
      <c r="ABI318" s="123"/>
      <c r="ABJ318" s="123"/>
      <c r="ABK318" s="123"/>
      <c r="ABL318" s="123"/>
      <c r="ABM318" s="123"/>
      <c r="ABN318" s="123"/>
      <c r="ABO318" s="123"/>
      <c r="ABP318" s="123"/>
      <c r="ABQ318" s="123"/>
      <c r="ABR318" s="123"/>
      <c r="ABS318" s="123"/>
      <c r="ABT318" s="123"/>
      <c r="ABU318" s="123"/>
      <c r="ABV318" s="123"/>
      <c r="ABW318" s="123"/>
      <c r="ABX318" s="123"/>
      <c r="ABY318" s="123"/>
      <c r="ABZ318" s="123"/>
      <c r="ACA318" s="123"/>
      <c r="ACB318" s="123"/>
      <c r="ACC318" s="123"/>
      <c r="ACD318" s="123"/>
      <c r="ACE318" s="123"/>
      <c r="ACF318" s="123"/>
      <c r="ACG318" s="123"/>
      <c r="ACH318" s="123"/>
      <c r="ACI318" s="123"/>
      <c r="ACJ318" s="123"/>
      <c r="ACK318" s="123"/>
      <c r="ACL318" s="123"/>
      <c r="ACM318" s="123"/>
      <c r="ACN318" s="123"/>
      <c r="ACO318" s="123"/>
      <c r="ACP318" s="123"/>
      <c r="ACQ318" s="123"/>
      <c r="ACR318" s="123"/>
      <c r="ACS318" s="123"/>
      <c r="ACT318" s="123"/>
      <c r="ACU318" s="123"/>
      <c r="ACV318" s="123"/>
      <c r="ACW318" s="123"/>
      <c r="ACX318" s="123"/>
      <c r="ACY318" s="123"/>
      <c r="ACZ318" s="123"/>
      <c r="ADA318" s="123"/>
      <c r="ADB318" s="124"/>
      <c r="ADC318" s="124"/>
      <c r="ADD318" s="124"/>
      <c r="ADE318" s="124"/>
      <c r="ADF318" s="124"/>
    </row>
    <row r="319" spans="1:786" customFormat="1" ht="24" x14ac:dyDescent="0.3">
      <c r="A319" s="38">
        <v>3</v>
      </c>
      <c r="B319" s="41" t="s">
        <v>866</v>
      </c>
      <c r="C319" s="24" t="s">
        <v>99</v>
      </c>
      <c r="D319" s="25"/>
      <c r="E319" s="25"/>
      <c r="F319" s="25"/>
      <c r="G319" s="79"/>
      <c r="H319" s="25">
        <v>2</v>
      </c>
      <c r="I319" s="25" t="s">
        <v>47</v>
      </c>
      <c r="J319" s="25" t="s">
        <v>53</v>
      </c>
      <c r="K319" s="95">
        <v>174</v>
      </c>
      <c r="L319" s="28">
        <v>1963</v>
      </c>
      <c r="M319" s="29">
        <v>23178</v>
      </c>
      <c r="N319" s="30"/>
      <c r="O319" s="31"/>
      <c r="P319" s="31"/>
      <c r="Q319" s="32" t="s">
        <v>429</v>
      </c>
      <c r="R319" s="33" t="s">
        <v>867</v>
      </c>
      <c r="S319" s="34"/>
      <c r="T319" s="35" t="str">
        <f t="shared" si="35"/>
        <v>U</v>
      </c>
      <c r="U319" s="34"/>
      <c r="V319" s="34"/>
      <c r="W319" s="34"/>
      <c r="X319" s="34"/>
      <c r="Y319" s="34"/>
      <c r="Z319" s="34"/>
      <c r="AA319" s="34"/>
      <c r="AB319" s="1"/>
      <c r="AC319" s="36">
        <f t="shared" ref="AC319:AC331" si="37">N319/1896653</f>
        <v>0</v>
      </c>
      <c r="AD319" s="36">
        <f t="shared" ref="AD319:AD331" si="38">O319/39</f>
        <v>0</v>
      </c>
      <c r="AE319" s="36">
        <f t="shared" ref="AE319:AE331" si="39">P319/14</f>
        <v>0</v>
      </c>
      <c r="AF319" s="36">
        <f t="shared" ref="AF319:AF331" si="40">SUM(AC319:AE319)</f>
        <v>0</v>
      </c>
      <c r="AG319" s="37"/>
      <c r="AH319" s="37">
        <f>IF(A319=1,AF319,0)</f>
        <v>0</v>
      </c>
      <c r="AI319" s="37">
        <f>IF(A319=2,AF319,0)</f>
        <v>0</v>
      </c>
      <c r="AJ319" s="37">
        <f>IF(A319=3,AF319,0)</f>
        <v>0</v>
      </c>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23"/>
      <c r="EE319" s="123"/>
      <c r="EF319" s="123"/>
      <c r="EG319" s="123"/>
      <c r="EH319" s="123"/>
      <c r="EI319" s="123"/>
      <c r="EJ319" s="123"/>
      <c r="EK319" s="123"/>
      <c r="EL319" s="123"/>
      <c r="EM319" s="123"/>
      <c r="EN319" s="123"/>
      <c r="EO319" s="123"/>
      <c r="EP319" s="123"/>
      <c r="EQ319" s="123"/>
      <c r="ER319" s="123"/>
      <c r="ES319" s="123"/>
      <c r="ET319" s="123"/>
      <c r="EU319" s="123"/>
      <c r="EV319" s="123"/>
      <c r="EW319" s="123"/>
      <c r="EX319" s="123"/>
      <c r="EY319" s="123"/>
      <c r="EZ319" s="123"/>
      <c r="FA319" s="123"/>
      <c r="FB319" s="123"/>
      <c r="FC319" s="123"/>
      <c r="FD319" s="123"/>
      <c r="FE319" s="123"/>
      <c r="FF319" s="123"/>
      <c r="FG319" s="123"/>
      <c r="FH319" s="123"/>
      <c r="FI319" s="123"/>
      <c r="FJ319" s="123"/>
      <c r="FK319" s="123"/>
      <c r="FL319" s="123"/>
      <c r="FM319" s="123"/>
      <c r="FN319" s="123"/>
      <c r="FO319" s="123"/>
      <c r="FP319" s="123"/>
      <c r="FQ319" s="123"/>
      <c r="FR319" s="123"/>
      <c r="FS319" s="123"/>
      <c r="FT319" s="123"/>
      <c r="FU319" s="123"/>
      <c r="FV319" s="123"/>
      <c r="FW319" s="123"/>
      <c r="FX319" s="123"/>
      <c r="FY319" s="123"/>
      <c r="FZ319" s="123"/>
      <c r="GA319" s="123"/>
      <c r="GB319" s="123"/>
      <c r="GC319" s="123"/>
      <c r="GD319" s="123"/>
      <c r="GE319" s="123"/>
      <c r="GF319" s="123"/>
      <c r="GG319" s="123"/>
      <c r="GH319" s="123"/>
      <c r="GI319" s="123"/>
      <c r="GJ319" s="123"/>
      <c r="GK319" s="123"/>
      <c r="GL319" s="123"/>
      <c r="GM319" s="123"/>
      <c r="GN319" s="123"/>
      <c r="GO319" s="123"/>
      <c r="GP319" s="123"/>
      <c r="GQ319" s="123"/>
      <c r="GR319" s="123"/>
      <c r="GS319" s="123"/>
      <c r="GT319" s="123"/>
      <c r="GU319" s="123"/>
      <c r="GV319" s="123"/>
      <c r="GW319" s="123"/>
      <c r="GX319" s="123"/>
      <c r="GY319" s="123"/>
      <c r="GZ319" s="123"/>
      <c r="HA319" s="123"/>
      <c r="HB319" s="123"/>
      <c r="HC319" s="123"/>
      <c r="HD319" s="123"/>
      <c r="HE319" s="123"/>
      <c r="HF319" s="123"/>
      <c r="HG319" s="123"/>
      <c r="HH319" s="123"/>
      <c r="HI319" s="123"/>
      <c r="HJ319" s="123"/>
      <c r="HK319" s="123"/>
      <c r="HL319" s="123"/>
      <c r="HM319" s="123"/>
      <c r="HN319" s="123"/>
      <c r="HO319" s="123"/>
      <c r="HP319" s="123"/>
      <c r="HQ319" s="123"/>
      <c r="HR319" s="123"/>
      <c r="HS319" s="123"/>
      <c r="HT319" s="123"/>
      <c r="HU319" s="123"/>
      <c r="HV319" s="123"/>
      <c r="HW319" s="123"/>
      <c r="HX319" s="123"/>
      <c r="HY319" s="123"/>
      <c r="HZ319" s="123"/>
      <c r="IA319" s="123"/>
      <c r="IB319" s="123"/>
      <c r="IC319" s="123"/>
      <c r="ID319" s="123"/>
      <c r="IE319" s="123"/>
      <c r="IF319" s="123"/>
      <c r="IG319" s="123"/>
      <c r="IH319" s="123"/>
      <c r="II319" s="123"/>
      <c r="IJ319" s="123"/>
      <c r="IK319" s="123"/>
      <c r="IL319" s="123"/>
      <c r="IM319" s="123"/>
      <c r="IN319" s="123"/>
      <c r="IO319" s="123"/>
      <c r="IP319" s="123"/>
      <c r="IQ319" s="123"/>
      <c r="IR319" s="123"/>
      <c r="IS319" s="123"/>
      <c r="IT319" s="123"/>
      <c r="IU319" s="123"/>
      <c r="IV319" s="123"/>
      <c r="IW319" s="123"/>
      <c r="IX319" s="123"/>
      <c r="IY319" s="123"/>
      <c r="IZ319" s="123"/>
      <c r="JA319" s="123"/>
      <c r="JB319" s="123"/>
      <c r="JC319" s="123"/>
      <c r="JD319" s="123"/>
      <c r="JE319" s="123"/>
      <c r="JF319" s="123"/>
      <c r="JG319" s="123"/>
      <c r="JH319" s="123"/>
      <c r="JI319" s="123"/>
      <c r="JJ319" s="123"/>
      <c r="JK319" s="123"/>
      <c r="JL319" s="123"/>
      <c r="JM319" s="123"/>
      <c r="JN319" s="123"/>
      <c r="JO319" s="123"/>
      <c r="JP319" s="123"/>
      <c r="JQ319" s="123"/>
      <c r="JR319" s="123"/>
      <c r="JS319" s="123"/>
      <c r="JT319" s="123"/>
      <c r="JU319" s="123"/>
      <c r="JV319" s="123"/>
      <c r="JW319" s="123"/>
      <c r="JX319" s="123"/>
      <c r="JY319" s="123"/>
      <c r="JZ319" s="123"/>
      <c r="KA319" s="123"/>
      <c r="KB319" s="123"/>
      <c r="KC319" s="123"/>
      <c r="KD319" s="123"/>
      <c r="KE319" s="123"/>
      <c r="KF319" s="123"/>
      <c r="KG319" s="123"/>
      <c r="KH319" s="123"/>
      <c r="KI319" s="123"/>
      <c r="KJ319" s="123"/>
      <c r="KK319" s="123"/>
      <c r="KL319" s="123"/>
      <c r="KM319" s="123"/>
      <c r="KN319" s="123"/>
      <c r="KO319" s="123"/>
      <c r="KP319" s="123"/>
      <c r="KQ319" s="123"/>
      <c r="KR319" s="123"/>
      <c r="KS319" s="123"/>
      <c r="KT319" s="123"/>
      <c r="KU319" s="123"/>
      <c r="KV319" s="123"/>
      <c r="KW319" s="123"/>
      <c r="KX319" s="123"/>
      <c r="KY319" s="123"/>
      <c r="KZ319" s="123"/>
      <c r="LA319" s="123"/>
      <c r="LB319" s="123"/>
      <c r="LC319" s="123"/>
      <c r="LD319" s="123"/>
      <c r="LE319" s="123"/>
      <c r="LF319" s="123"/>
      <c r="LG319" s="123"/>
      <c r="LH319" s="123"/>
      <c r="LI319" s="123"/>
      <c r="LJ319" s="123"/>
      <c r="LK319" s="123"/>
      <c r="LL319" s="123"/>
      <c r="LM319" s="123"/>
      <c r="LN319" s="123"/>
      <c r="LO319" s="123"/>
      <c r="LP319" s="123"/>
      <c r="LQ319" s="123"/>
      <c r="LR319" s="123"/>
      <c r="LS319" s="123"/>
      <c r="LT319" s="123"/>
      <c r="LU319" s="123"/>
      <c r="LV319" s="123"/>
      <c r="LW319" s="123"/>
      <c r="LX319" s="123"/>
      <c r="LY319" s="123"/>
      <c r="LZ319" s="123"/>
      <c r="MA319" s="123"/>
      <c r="MB319" s="123"/>
      <c r="MC319" s="123"/>
      <c r="MD319" s="123"/>
      <c r="ME319" s="123"/>
      <c r="MF319" s="123"/>
      <c r="MG319" s="123"/>
      <c r="MH319" s="123"/>
      <c r="MI319" s="123"/>
      <c r="MJ319" s="123"/>
      <c r="MK319" s="123"/>
      <c r="ML319" s="123"/>
      <c r="MM319" s="123"/>
      <c r="MN319" s="123"/>
      <c r="MO319" s="123"/>
      <c r="MP319" s="123"/>
      <c r="MQ319" s="123"/>
      <c r="MR319" s="123"/>
      <c r="MS319" s="123"/>
      <c r="MT319" s="123"/>
      <c r="MU319" s="123"/>
      <c r="MV319" s="123"/>
      <c r="MW319" s="123"/>
      <c r="MX319" s="123"/>
      <c r="MY319" s="123"/>
      <c r="MZ319" s="123"/>
      <c r="NA319" s="123"/>
      <c r="NB319" s="123"/>
      <c r="NC319" s="123"/>
      <c r="ND319" s="123"/>
      <c r="NE319" s="123"/>
      <c r="NF319" s="123"/>
      <c r="NG319" s="123"/>
      <c r="NH319" s="123"/>
      <c r="NI319" s="123"/>
      <c r="NJ319" s="123"/>
      <c r="NK319" s="123"/>
      <c r="NL319" s="123"/>
      <c r="NM319" s="123"/>
      <c r="NN319" s="123"/>
      <c r="NO319" s="123"/>
      <c r="NP319" s="123"/>
      <c r="NQ319" s="123"/>
      <c r="NR319" s="123"/>
      <c r="NS319" s="123"/>
      <c r="NT319" s="123"/>
      <c r="NU319" s="123"/>
      <c r="NV319" s="123"/>
      <c r="NW319" s="123"/>
      <c r="NX319" s="123"/>
      <c r="NY319" s="123"/>
      <c r="NZ319" s="123"/>
      <c r="OA319" s="123"/>
      <c r="OB319" s="123"/>
      <c r="OC319" s="123"/>
      <c r="OD319" s="123"/>
      <c r="OE319" s="123"/>
      <c r="OF319" s="123"/>
      <c r="OG319" s="123"/>
      <c r="OH319" s="123"/>
      <c r="OI319" s="123"/>
      <c r="OJ319" s="123"/>
      <c r="OK319" s="123"/>
      <c r="OL319" s="123"/>
      <c r="OM319" s="123"/>
      <c r="ON319" s="123"/>
      <c r="OO319" s="123"/>
      <c r="OP319" s="123"/>
      <c r="OQ319" s="123"/>
      <c r="OR319" s="123"/>
      <c r="OS319" s="123"/>
      <c r="OT319" s="123"/>
      <c r="OU319" s="123"/>
      <c r="OV319" s="123"/>
      <c r="OW319" s="123"/>
      <c r="OX319" s="123"/>
      <c r="OY319" s="123"/>
      <c r="OZ319" s="123"/>
      <c r="PA319" s="123"/>
      <c r="PB319" s="123"/>
      <c r="PC319" s="123"/>
      <c r="PD319" s="123"/>
      <c r="PE319" s="123"/>
      <c r="PF319" s="123"/>
      <c r="PG319" s="123"/>
      <c r="PH319" s="123"/>
      <c r="PI319" s="123"/>
      <c r="PJ319" s="123"/>
      <c r="PK319" s="123"/>
      <c r="PL319" s="123"/>
      <c r="PM319" s="123"/>
      <c r="PN319" s="123"/>
      <c r="PO319" s="123"/>
      <c r="PP319" s="123"/>
      <c r="PQ319" s="123"/>
      <c r="PR319" s="123"/>
      <c r="PS319" s="123"/>
      <c r="PT319" s="123"/>
      <c r="PU319" s="123"/>
      <c r="PV319" s="123"/>
      <c r="PW319" s="123"/>
      <c r="PX319" s="123"/>
      <c r="PY319" s="123"/>
      <c r="PZ319" s="123"/>
      <c r="QA319" s="123"/>
      <c r="QB319" s="123"/>
      <c r="QC319" s="123"/>
      <c r="QD319" s="123"/>
      <c r="QE319" s="123"/>
      <c r="QF319" s="123"/>
      <c r="QG319" s="123"/>
      <c r="QH319" s="123"/>
      <c r="QI319" s="123"/>
      <c r="QJ319" s="123"/>
      <c r="QK319" s="123"/>
      <c r="QL319" s="123"/>
      <c r="QM319" s="123"/>
      <c r="QN319" s="123"/>
      <c r="QO319" s="123"/>
      <c r="QP319" s="123"/>
      <c r="QQ319" s="123"/>
      <c r="QR319" s="123"/>
      <c r="QS319" s="123"/>
      <c r="QT319" s="123"/>
      <c r="QU319" s="123"/>
      <c r="QV319" s="123"/>
      <c r="QW319" s="123"/>
      <c r="QX319" s="123"/>
      <c r="QY319" s="123"/>
      <c r="QZ319" s="123"/>
      <c r="RA319" s="123"/>
      <c r="RB319" s="123"/>
      <c r="RC319" s="123"/>
      <c r="RD319" s="123"/>
      <c r="RE319" s="123"/>
      <c r="RF319" s="123"/>
      <c r="RG319" s="123"/>
      <c r="RH319" s="123"/>
      <c r="RI319" s="123"/>
      <c r="RJ319" s="123"/>
      <c r="RK319" s="123"/>
      <c r="RL319" s="123"/>
      <c r="RM319" s="123"/>
      <c r="RN319" s="123"/>
      <c r="RO319" s="123"/>
      <c r="RP319" s="123"/>
      <c r="RQ319" s="123"/>
      <c r="RR319" s="123"/>
      <c r="RS319" s="123"/>
      <c r="RT319" s="123"/>
      <c r="RU319" s="123"/>
      <c r="RV319" s="123"/>
      <c r="RW319" s="123"/>
      <c r="RX319" s="123"/>
      <c r="RY319" s="123"/>
      <c r="RZ319" s="123"/>
      <c r="SA319" s="123"/>
      <c r="SB319" s="123"/>
      <c r="SC319" s="123"/>
      <c r="SD319" s="123"/>
      <c r="SE319" s="123"/>
      <c r="SF319" s="123"/>
      <c r="SG319" s="123"/>
      <c r="SH319" s="123"/>
      <c r="SI319" s="123"/>
      <c r="SJ319" s="123"/>
      <c r="SK319" s="123"/>
      <c r="SL319" s="123"/>
      <c r="SM319" s="123"/>
      <c r="SN319" s="123"/>
      <c r="SO319" s="123"/>
      <c r="SP319" s="123"/>
      <c r="SQ319" s="123"/>
      <c r="SR319" s="123"/>
      <c r="SS319" s="123"/>
      <c r="ST319" s="123"/>
      <c r="SU319" s="123"/>
      <c r="SV319" s="123"/>
      <c r="SW319" s="123"/>
      <c r="SX319" s="123"/>
      <c r="SY319" s="123"/>
      <c r="SZ319" s="123"/>
      <c r="TA319" s="123"/>
      <c r="TB319" s="123"/>
      <c r="TC319" s="123"/>
      <c r="TD319" s="123"/>
      <c r="TE319" s="123"/>
      <c r="TF319" s="123"/>
      <c r="TG319" s="123"/>
      <c r="TH319" s="123"/>
      <c r="TI319" s="123"/>
      <c r="TJ319" s="123"/>
      <c r="TK319" s="123"/>
      <c r="TL319" s="123"/>
      <c r="TM319" s="123"/>
      <c r="TN319" s="123"/>
      <c r="TO319" s="123"/>
      <c r="TP319" s="123"/>
      <c r="TQ319" s="123"/>
      <c r="TR319" s="123"/>
      <c r="TS319" s="123"/>
      <c r="TT319" s="123"/>
      <c r="TU319" s="123"/>
      <c r="TV319" s="123"/>
      <c r="TW319" s="123"/>
      <c r="TX319" s="123"/>
      <c r="TY319" s="123"/>
      <c r="TZ319" s="123"/>
      <c r="UA319" s="123"/>
      <c r="UB319" s="123"/>
      <c r="UC319" s="123"/>
      <c r="UD319" s="123"/>
      <c r="UE319" s="123"/>
      <c r="UF319" s="123"/>
      <c r="UG319" s="123"/>
      <c r="UH319" s="123"/>
      <c r="UI319" s="123"/>
      <c r="UJ319" s="123"/>
      <c r="UK319" s="123"/>
      <c r="UL319" s="123"/>
      <c r="UM319" s="123"/>
      <c r="UN319" s="123"/>
      <c r="UO319" s="123"/>
      <c r="UP319" s="123"/>
      <c r="UQ319" s="123"/>
      <c r="UR319" s="123"/>
      <c r="US319" s="123"/>
      <c r="UT319" s="123"/>
      <c r="UU319" s="123"/>
      <c r="UV319" s="123"/>
      <c r="UW319" s="123"/>
      <c r="UX319" s="123"/>
      <c r="UY319" s="123"/>
      <c r="UZ319" s="123"/>
      <c r="VA319" s="123"/>
      <c r="VB319" s="123"/>
      <c r="VC319" s="123"/>
      <c r="VD319" s="123"/>
      <c r="VE319" s="123"/>
      <c r="VF319" s="123"/>
      <c r="VG319" s="123"/>
      <c r="VH319" s="123"/>
      <c r="VI319" s="123"/>
      <c r="VJ319" s="123"/>
      <c r="VK319" s="123"/>
      <c r="VL319" s="123"/>
      <c r="VM319" s="123"/>
      <c r="VN319" s="123"/>
      <c r="VO319" s="123"/>
      <c r="VP319" s="123"/>
      <c r="VQ319" s="123"/>
      <c r="VR319" s="123"/>
      <c r="VS319" s="123"/>
      <c r="VT319" s="123"/>
      <c r="VU319" s="123"/>
      <c r="VV319" s="123"/>
      <c r="VW319" s="123"/>
      <c r="VX319" s="123"/>
      <c r="VY319" s="123"/>
      <c r="VZ319" s="123"/>
      <c r="WA319" s="123"/>
      <c r="WB319" s="123"/>
      <c r="WC319" s="123"/>
      <c r="WD319" s="123"/>
      <c r="WE319" s="123"/>
      <c r="WF319" s="123"/>
      <c r="WG319" s="123"/>
      <c r="WH319" s="123"/>
      <c r="WI319" s="123"/>
      <c r="WJ319" s="123"/>
      <c r="WK319" s="123"/>
      <c r="WL319" s="123"/>
      <c r="WM319" s="123"/>
      <c r="WN319" s="123"/>
      <c r="WO319" s="123"/>
      <c r="WP319" s="123"/>
      <c r="WQ319" s="123"/>
      <c r="WR319" s="123"/>
      <c r="WS319" s="123"/>
      <c r="WT319" s="123"/>
      <c r="WU319" s="123"/>
      <c r="WV319" s="123"/>
      <c r="WW319" s="123"/>
      <c r="WX319" s="123"/>
      <c r="WY319" s="123"/>
      <c r="WZ319" s="123"/>
      <c r="XA319" s="123"/>
      <c r="XB319" s="123"/>
      <c r="XC319" s="123"/>
      <c r="XD319" s="123"/>
      <c r="XE319" s="123"/>
      <c r="XF319" s="123"/>
      <c r="XG319" s="123"/>
      <c r="XH319" s="123"/>
      <c r="XI319" s="123"/>
      <c r="XJ319" s="123"/>
      <c r="XK319" s="123"/>
      <c r="XL319" s="123"/>
      <c r="XM319" s="123"/>
      <c r="XN319" s="123"/>
      <c r="XO319" s="123"/>
      <c r="XP319" s="123"/>
      <c r="XQ319" s="123"/>
      <c r="XR319" s="123"/>
      <c r="XS319" s="123"/>
      <c r="XT319" s="123"/>
      <c r="XU319" s="123"/>
      <c r="XV319" s="123"/>
      <c r="XW319" s="123"/>
      <c r="XX319" s="123"/>
      <c r="XY319" s="123"/>
      <c r="XZ319" s="123"/>
      <c r="YA319" s="123"/>
      <c r="YB319" s="123"/>
      <c r="YC319" s="123"/>
      <c r="YD319" s="123"/>
      <c r="YE319" s="123"/>
      <c r="YF319" s="123"/>
      <c r="YG319" s="123"/>
      <c r="YH319" s="123"/>
      <c r="YI319" s="123"/>
      <c r="YJ319" s="123"/>
      <c r="YK319" s="123"/>
      <c r="YL319" s="123"/>
      <c r="YM319" s="123"/>
      <c r="YN319" s="123"/>
      <c r="YO319" s="123"/>
      <c r="YP319" s="123"/>
      <c r="YQ319" s="123"/>
      <c r="YR319" s="123"/>
      <c r="YS319" s="123"/>
      <c r="YT319" s="123"/>
      <c r="YU319" s="123"/>
      <c r="YV319" s="123"/>
      <c r="YW319" s="123"/>
      <c r="YX319" s="123"/>
      <c r="YY319" s="123"/>
      <c r="YZ319" s="123"/>
      <c r="ZA319" s="123"/>
      <c r="ZB319" s="123"/>
      <c r="ZC319" s="123"/>
      <c r="ZD319" s="123"/>
      <c r="ZE319" s="123"/>
      <c r="ZF319" s="123"/>
      <c r="ZG319" s="123"/>
      <c r="ZH319" s="123"/>
      <c r="ZI319" s="123"/>
      <c r="ZJ319" s="123"/>
      <c r="ZK319" s="123"/>
      <c r="ZL319" s="123"/>
      <c r="ZM319" s="123"/>
      <c r="ZN319" s="123"/>
      <c r="ZO319" s="123"/>
      <c r="ZP319" s="123"/>
      <c r="ZQ319" s="123"/>
      <c r="ZR319" s="123"/>
      <c r="ZS319" s="123"/>
      <c r="ZT319" s="123"/>
      <c r="ZU319" s="123"/>
      <c r="ZV319" s="123"/>
      <c r="ZW319" s="123"/>
      <c r="ZX319" s="123"/>
      <c r="ZY319" s="123"/>
      <c r="ZZ319" s="123"/>
      <c r="AAA319" s="123"/>
      <c r="AAB319" s="123"/>
      <c r="AAC319" s="123"/>
      <c r="AAD319" s="123"/>
      <c r="AAE319" s="123"/>
      <c r="AAF319" s="123"/>
      <c r="AAG319" s="123"/>
      <c r="AAH319" s="123"/>
      <c r="AAI319" s="123"/>
      <c r="AAJ319" s="123"/>
      <c r="AAK319" s="123"/>
      <c r="AAL319" s="123"/>
      <c r="AAM319" s="123"/>
      <c r="AAN319" s="123"/>
      <c r="AAO319" s="123"/>
      <c r="AAP319" s="123"/>
      <c r="AAQ319" s="123"/>
      <c r="AAR319" s="123"/>
      <c r="AAS319" s="123"/>
      <c r="AAT319" s="123"/>
      <c r="AAU319" s="123"/>
      <c r="AAV319" s="123"/>
      <c r="AAW319" s="123"/>
      <c r="AAX319" s="123"/>
      <c r="AAY319" s="123"/>
      <c r="AAZ319" s="123"/>
      <c r="ABA319" s="123"/>
      <c r="ABB319" s="123"/>
      <c r="ABC319" s="123"/>
      <c r="ABD319" s="123"/>
      <c r="ABE319" s="123"/>
      <c r="ABF319" s="123"/>
      <c r="ABG319" s="123"/>
      <c r="ABH319" s="123"/>
      <c r="ABI319" s="123"/>
      <c r="ABJ319" s="123"/>
      <c r="ABK319" s="123"/>
      <c r="ABL319" s="123"/>
      <c r="ABM319" s="123"/>
      <c r="ABN319" s="123"/>
      <c r="ABO319" s="123"/>
      <c r="ABP319" s="123"/>
      <c r="ABQ319" s="123"/>
      <c r="ABR319" s="123"/>
      <c r="ABS319" s="123"/>
      <c r="ABT319" s="123"/>
      <c r="ABU319" s="123"/>
      <c r="ABV319" s="123"/>
      <c r="ABW319" s="123"/>
      <c r="ABX319" s="123"/>
      <c r="ABY319" s="123"/>
      <c r="ABZ319" s="123"/>
      <c r="ACA319" s="123"/>
      <c r="ACB319" s="123"/>
      <c r="ACC319" s="123"/>
      <c r="ACD319" s="123"/>
      <c r="ACE319" s="123"/>
      <c r="ACF319" s="123"/>
      <c r="ACG319" s="123"/>
      <c r="ACH319" s="123"/>
      <c r="ACI319" s="123"/>
      <c r="ACJ319" s="123"/>
      <c r="ACK319" s="123"/>
      <c r="ACL319" s="123"/>
      <c r="ACM319" s="123"/>
      <c r="ACN319" s="123"/>
      <c r="ACO319" s="123"/>
      <c r="ACP319" s="123"/>
      <c r="ACQ319" s="123"/>
      <c r="ACR319" s="123"/>
      <c r="ACS319" s="123"/>
      <c r="ACT319" s="123"/>
      <c r="ACU319" s="123"/>
      <c r="ACV319" s="123"/>
      <c r="ACW319" s="123"/>
      <c r="ACX319" s="123"/>
      <c r="ACY319" s="123"/>
      <c r="ACZ319" s="123"/>
      <c r="ADA319" s="123"/>
      <c r="ADB319" s="124"/>
      <c r="ADC319" s="124"/>
      <c r="ADD319" s="124"/>
      <c r="ADE319" s="124"/>
      <c r="ADF319" s="124"/>
    </row>
    <row r="320" spans="1:786" s="1" customFormat="1" ht="15.6" x14ac:dyDescent="0.3">
      <c r="A320" s="409">
        <v>2</v>
      </c>
      <c r="B320" s="41" t="s">
        <v>868</v>
      </c>
      <c r="C320" s="24" t="s">
        <v>869</v>
      </c>
      <c r="D320" s="25"/>
      <c r="E320" s="25"/>
      <c r="F320" s="25">
        <v>31</v>
      </c>
      <c r="G320" s="79">
        <v>910000</v>
      </c>
      <c r="H320" s="25">
        <v>1</v>
      </c>
      <c r="I320" s="25" t="s">
        <v>47</v>
      </c>
      <c r="J320" s="25" t="s">
        <v>206</v>
      </c>
      <c r="K320" s="95"/>
      <c r="L320" s="28">
        <v>1963</v>
      </c>
      <c r="M320" s="92">
        <v>1963</v>
      </c>
      <c r="N320" s="30">
        <v>667000</v>
      </c>
      <c r="O320" s="31">
        <v>0.1</v>
      </c>
      <c r="P320" s="31"/>
      <c r="Q320" s="32" t="s">
        <v>303</v>
      </c>
      <c r="R320" s="33" t="s">
        <v>870</v>
      </c>
      <c r="S320" s="34"/>
      <c r="T320" s="35" t="str">
        <f t="shared" si="35"/>
        <v>Carbide</v>
      </c>
      <c r="U320" s="34"/>
      <c r="V320" s="34"/>
      <c r="W320" s="34"/>
      <c r="X320" s="34"/>
      <c r="Y320" s="34"/>
      <c r="Z320" s="34"/>
      <c r="AA320" s="34"/>
      <c r="AC320" s="36"/>
      <c r="AD320" s="36"/>
      <c r="AE320" s="36"/>
      <c r="AF320" s="36"/>
      <c r="AG320" s="37"/>
      <c r="AH320" s="37"/>
      <c r="AI320" s="37"/>
      <c r="AJ320" s="37"/>
    </row>
    <row r="321" spans="1:786" s="1" customFormat="1" ht="15.6" x14ac:dyDescent="0.3">
      <c r="A321" s="56">
        <v>1</v>
      </c>
      <c r="B321" s="41" t="s">
        <v>871</v>
      </c>
      <c r="C321" s="24" t="s">
        <v>77</v>
      </c>
      <c r="D321" s="25" t="s">
        <v>58</v>
      </c>
      <c r="E321" s="25"/>
      <c r="F321" s="25">
        <v>19</v>
      </c>
      <c r="G321" s="79">
        <v>5420000</v>
      </c>
      <c r="H321" s="25">
        <v>1</v>
      </c>
      <c r="I321" s="25" t="s">
        <v>47</v>
      </c>
      <c r="J321" s="25" t="s">
        <v>99</v>
      </c>
      <c r="K321" s="95" t="s">
        <v>44</v>
      </c>
      <c r="L321" s="28">
        <v>1962</v>
      </c>
      <c r="M321" s="97">
        <v>22915</v>
      </c>
      <c r="N321" s="30">
        <v>3300000</v>
      </c>
      <c r="O321" s="31">
        <v>4.5</v>
      </c>
      <c r="P321" s="31">
        <v>171</v>
      </c>
      <c r="Q321" s="32" t="s">
        <v>567</v>
      </c>
      <c r="R321" s="33"/>
      <c r="S321" s="104"/>
      <c r="T321" s="35" t="str">
        <f>C321</f>
        <v>Tin</v>
      </c>
      <c r="U321" s="104"/>
      <c r="V321" s="104"/>
      <c r="W321" s="104"/>
      <c r="X321" s="104"/>
      <c r="Y321" s="104"/>
      <c r="Z321" s="104"/>
      <c r="AA321" s="104"/>
      <c r="AB321" s="105"/>
      <c r="AC321" s="36">
        <f>N321/1896653</f>
        <v>1.7399070889614494</v>
      </c>
      <c r="AD321" s="36">
        <f>O321/39</f>
        <v>0.11538461538461539</v>
      </c>
      <c r="AE321" s="36">
        <f>P321/14</f>
        <v>12.214285714285714</v>
      </c>
      <c r="AF321" s="36">
        <f>SUM(AC321:AE321)</f>
        <v>14.069577418631779</v>
      </c>
      <c r="AG321" s="37"/>
      <c r="AH321" s="37">
        <f>IF(A321=1,AF321,0)</f>
        <v>14.069577418631779</v>
      </c>
      <c r="AI321" s="37">
        <f>IF(A321=2,AF321,0)</f>
        <v>0</v>
      </c>
      <c r="AJ321" s="37">
        <f>IF(A321=3,AF321,0)</f>
        <v>0</v>
      </c>
      <c r="AK321" s="106"/>
      <c r="AL321" s="106"/>
      <c r="AM321" s="106"/>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6"/>
      <c r="BR321" s="106"/>
      <c r="BS321" s="106"/>
      <c r="BT321" s="106"/>
      <c r="BU321" s="106"/>
      <c r="BV321" s="106"/>
      <c r="BW321" s="106"/>
      <c r="BX321" s="106"/>
      <c r="BY321" s="106"/>
      <c r="BZ321" s="106"/>
      <c r="CA321" s="106"/>
      <c r="CB321" s="106"/>
      <c r="CC321" s="106"/>
      <c r="CD321" s="106"/>
      <c r="CE321" s="106"/>
      <c r="CF321" s="106"/>
      <c r="CG321" s="106"/>
      <c r="CH321" s="106"/>
      <c r="CI321" s="106"/>
      <c r="CJ321" s="106"/>
      <c r="CK321" s="106"/>
      <c r="CL321" s="106"/>
      <c r="CM321" s="106"/>
      <c r="CN321" s="106"/>
      <c r="CO321" s="106"/>
      <c r="CP321" s="106"/>
      <c r="CQ321" s="106"/>
      <c r="CR321" s="106"/>
      <c r="CS321" s="106"/>
      <c r="CT321" s="106"/>
      <c r="CU321" s="106"/>
      <c r="CV321" s="106"/>
      <c r="CW321" s="106"/>
      <c r="CX321" s="106"/>
      <c r="CY321" s="106"/>
      <c r="CZ321" s="106"/>
      <c r="DA321" s="106"/>
      <c r="DB321" s="106"/>
      <c r="DC321" s="106"/>
      <c r="DD321" s="106"/>
      <c r="DE321" s="106"/>
      <c r="DF321" s="106"/>
      <c r="DG321" s="106"/>
      <c r="DH321" s="106"/>
      <c r="DI321" s="106"/>
      <c r="DJ321" s="106"/>
      <c r="DK321" s="106"/>
      <c r="DL321" s="106"/>
      <c r="DM321" s="106"/>
      <c r="DN321" s="106"/>
      <c r="DO321" s="106"/>
      <c r="DP321" s="106"/>
      <c r="DQ321" s="106"/>
      <c r="DR321" s="106"/>
      <c r="DS321" s="106"/>
      <c r="DT321" s="106"/>
      <c r="DU321" s="106"/>
      <c r="DV321" s="106"/>
      <c r="DW321" s="106"/>
      <c r="DX321" s="106"/>
      <c r="DY321" s="106"/>
      <c r="DZ321" s="106"/>
      <c r="EA321" s="106"/>
      <c r="EB321" s="106"/>
      <c r="EC321" s="106"/>
      <c r="ED321" s="106"/>
      <c r="EE321" s="106"/>
      <c r="EF321" s="106"/>
      <c r="EG321" s="106"/>
      <c r="EH321" s="106"/>
      <c r="EI321" s="106"/>
      <c r="EJ321" s="106"/>
      <c r="EK321" s="106"/>
      <c r="EL321" s="106"/>
      <c r="EM321" s="106"/>
      <c r="EN321" s="106"/>
      <c r="EO321" s="106"/>
      <c r="EP321" s="106"/>
      <c r="EQ321" s="106"/>
      <c r="ER321" s="106"/>
      <c r="ES321" s="106"/>
      <c r="ET321" s="106"/>
      <c r="EU321" s="106"/>
      <c r="EV321" s="106"/>
      <c r="EW321" s="106"/>
      <c r="EX321" s="106"/>
      <c r="EY321" s="106"/>
      <c r="EZ321" s="106"/>
      <c r="FA321" s="106"/>
      <c r="FB321" s="106"/>
      <c r="FC321" s="106"/>
      <c r="FD321" s="106"/>
      <c r="FE321" s="106"/>
      <c r="FF321" s="106"/>
      <c r="FG321" s="106"/>
      <c r="FH321" s="106"/>
      <c r="FI321" s="106"/>
      <c r="FJ321" s="106"/>
      <c r="FK321" s="106"/>
      <c r="FL321" s="106"/>
      <c r="FM321" s="106"/>
      <c r="FN321" s="106"/>
      <c r="FO321" s="106"/>
      <c r="FP321" s="106"/>
      <c r="FQ321" s="106"/>
      <c r="FR321" s="106"/>
      <c r="FS321" s="106"/>
      <c r="FT321" s="106"/>
      <c r="FU321" s="106"/>
      <c r="FV321" s="106"/>
      <c r="FW321" s="106"/>
      <c r="FX321" s="106"/>
      <c r="FY321" s="106"/>
      <c r="FZ321" s="106"/>
      <c r="GA321" s="106"/>
      <c r="GB321" s="106"/>
      <c r="GC321" s="106"/>
      <c r="GD321" s="106"/>
      <c r="GE321" s="106"/>
      <c r="GF321" s="106"/>
      <c r="GG321" s="106"/>
      <c r="GH321" s="106"/>
      <c r="GI321" s="106"/>
      <c r="GJ321" s="106"/>
      <c r="GK321" s="106"/>
      <c r="GL321" s="106"/>
      <c r="GM321" s="106"/>
      <c r="GN321" s="106"/>
      <c r="GO321" s="106"/>
      <c r="GP321" s="106"/>
      <c r="GQ321" s="106"/>
      <c r="GR321" s="106"/>
      <c r="GS321" s="106"/>
      <c r="GT321" s="106"/>
      <c r="GU321" s="106"/>
      <c r="GV321" s="106"/>
      <c r="GW321" s="106"/>
      <c r="GX321" s="106"/>
      <c r="GY321" s="106"/>
      <c r="GZ321" s="106"/>
      <c r="HA321" s="106"/>
      <c r="HB321" s="106"/>
      <c r="HC321" s="106"/>
      <c r="HD321" s="106"/>
      <c r="HE321" s="106"/>
      <c r="HF321" s="106"/>
      <c r="HG321" s="106"/>
      <c r="HH321" s="106"/>
      <c r="HI321" s="106"/>
      <c r="HJ321" s="106"/>
      <c r="HK321" s="106"/>
      <c r="HL321" s="106"/>
      <c r="HM321" s="106"/>
      <c r="HN321" s="106"/>
      <c r="HO321" s="106"/>
      <c r="HP321" s="106"/>
      <c r="HQ321" s="106"/>
      <c r="HR321" s="106"/>
      <c r="HS321" s="106"/>
      <c r="HT321" s="106"/>
      <c r="HU321" s="106"/>
      <c r="HV321" s="106"/>
      <c r="HW321" s="106"/>
      <c r="HX321" s="106"/>
      <c r="HY321" s="106"/>
      <c r="HZ321" s="106"/>
      <c r="IA321" s="106"/>
      <c r="IB321" s="106"/>
      <c r="IC321" s="106"/>
      <c r="ID321" s="106"/>
      <c r="IE321" s="106"/>
      <c r="IF321" s="106"/>
      <c r="IG321" s="106"/>
      <c r="IH321" s="106"/>
      <c r="II321" s="106"/>
      <c r="IJ321" s="106"/>
      <c r="IK321" s="106"/>
      <c r="IL321" s="106"/>
      <c r="IM321" s="106"/>
      <c r="IN321" s="106"/>
      <c r="IO321" s="106"/>
      <c r="IP321" s="106"/>
      <c r="IQ321" s="106"/>
      <c r="IR321" s="106"/>
      <c r="IS321" s="106"/>
      <c r="IT321" s="106"/>
      <c r="IU321" s="106"/>
      <c r="IV321" s="106"/>
      <c r="IW321" s="106"/>
      <c r="IX321" s="106"/>
      <c r="IY321" s="106"/>
      <c r="IZ321" s="106"/>
      <c r="JA321" s="106"/>
      <c r="JB321" s="106"/>
      <c r="JC321" s="106"/>
      <c r="JD321" s="106"/>
      <c r="JE321" s="106"/>
      <c r="JF321" s="106"/>
      <c r="JG321" s="106"/>
      <c r="JH321" s="106"/>
      <c r="JI321" s="106"/>
      <c r="JJ321" s="106"/>
      <c r="JK321" s="106"/>
      <c r="JL321" s="106"/>
      <c r="JM321" s="106"/>
      <c r="JN321" s="106"/>
      <c r="JO321" s="106"/>
      <c r="JP321" s="106"/>
      <c r="JQ321" s="106"/>
      <c r="JR321" s="106"/>
      <c r="JS321" s="106"/>
      <c r="JT321" s="106"/>
      <c r="JU321" s="106"/>
      <c r="JV321" s="106"/>
      <c r="JW321" s="106"/>
      <c r="JX321" s="106"/>
      <c r="JY321" s="106"/>
      <c r="JZ321" s="106"/>
      <c r="KA321" s="106"/>
      <c r="KB321" s="106"/>
      <c r="KC321" s="106"/>
      <c r="KD321" s="106"/>
      <c r="KE321" s="106"/>
      <c r="KF321" s="106"/>
      <c r="KG321" s="106"/>
      <c r="KH321" s="106"/>
      <c r="KI321" s="106"/>
      <c r="KJ321" s="106"/>
      <c r="KK321" s="106"/>
      <c r="KL321" s="106"/>
      <c r="KM321" s="106"/>
      <c r="KN321" s="106"/>
      <c r="KO321" s="106"/>
      <c r="KP321" s="106"/>
      <c r="KQ321" s="106"/>
      <c r="KR321" s="106"/>
      <c r="KS321" s="106"/>
      <c r="KT321" s="106"/>
      <c r="KU321" s="106"/>
      <c r="KV321" s="106"/>
      <c r="KW321" s="106"/>
      <c r="KX321" s="106"/>
      <c r="KY321" s="106"/>
      <c r="KZ321" s="106"/>
      <c r="LA321" s="106"/>
      <c r="LB321" s="106"/>
      <c r="LC321" s="106"/>
      <c r="LD321" s="106"/>
      <c r="LE321" s="106"/>
      <c r="LF321" s="106"/>
      <c r="LG321" s="106"/>
      <c r="LH321" s="106"/>
      <c r="LI321" s="106"/>
      <c r="LJ321" s="106"/>
      <c r="LK321" s="106"/>
      <c r="LL321" s="106"/>
      <c r="LM321" s="106"/>
      <c r="LN321" s="106"/>
      <c r="LO321" s="106"/>
      <c r="LP321" s="106"/>
      <c r="LQ321" s="106"/>
      <c r="LR321" s="106"/>
      <c r="LS321" s="106"/>
      <c r="LT321" s="106"/>
      <c r="LU321" s="106"/>
      <c r="LV321" s="106"/>
      <c r="LW321" s="106"/>
      <c r="LX321" s="106"/>
      <c r="LY321" s="106"/>
      <c r="LZ321" s="106"/>
      <c r="MA321" s="106"/>
      <c r="MB321" s="106"/>
      <c r="MC321" s="106"/>
      <c r="MD321" s="106"/>
      <c r="ME321" s="106"/>
      <c r="MF321" s="106"/>
      <c r="MG321" s="106"/>
      <c r="MH321" s="106"/>
      <c r="MI321" s="106"/>
      <c r="MJ321" s="106"/>
      <c r="MK321" s="106"/>
      <c r="ML321" s="106"/>
      <c r="MM321" s="106"/>
      <c r="MN321" s="106"/>
      <c r="MO321" s="106"/>
      <c r="MP321" s="106"/>
      <c r="MQ321" s="106"/>
      <c r="MR321" s="106"/>
      <c r="MS321" s="106"/>
      <c r="MT321" s="106"/>
      <c r="MU321" s="106"/>
      <c r="MV321" s="106"/>
      <c r="MW321" s="106"/>
      <c r="MX321" s="106"/>
      <c r="MY321" s="106"/>
      <c r="MZ321" s="106"/>
      <c r="NA321" s="106"/>
      <c r="NB321" s="106"/>
      <c r="NC321" s="106"/>
      <c r="ND321" s="106"/>
      <c r="NE321" s="106"/>
      <c r="NF321" s="106"/>
      <c r="NG321" s="106"/>
      <c r="NH321" s="106"/>
      <c r="NI321" s="106"/>
      <c r="NJ321" s="106"/>
      <c r="NK321" s="106"/>
      <c r="NL321" s="106"/>
      <c r="NM321" s="106"/>
      <c r="NN321" s="106"/>
      <c r="NO321" s="106"/>
      <c r="NP321" s="106"/>
      <c r="NQ321" s="106"/>
      <c r="NR321" s="106"/>
      <c r="NS321" s="106"/>
      <c r="NT321" s="106"/>
      <c r="NU321" s="106"/>
      <c r="NV321" s="106"/>
      <c r="NW321" s="106"/>
      <c r="NX321" s="106"/>
      <c r="NY321" s="106"/>
      <c r="NZ321" s="106"/>
      <c r="OA321" s="106"/>
      <c r="OB321" s="106"/>
      <c r="OC321" s="106"/>
      <c r="OD321" s="106"/>
      <c r="OE321" s="106"/>
      <c r="OF321" s="106"/>
      <c r="OG321" s="106"/>
      <c r="OH321" s="106"/>
      <c r="OI321" s="106"/>
      <c r="OJ321" s="106"/>
      <c r="OK321" s="106"/>
      <c r="OL321" s="106"/>
      <c r="OM321" s="106"/>
      <c r="ON321" s="106"/>
      <c r="OO321" s="106"/>
      <c r="OP321" s="106"/>
      <c r="OQ321" s="106"/>
      <c r="OR321" s="106"/>
      <c r="OS321" s="106"/>
      <c r="OT321" s="106"/>
      <c r="OU321" s="106"/>
      <c r="OV321" s="106"/>
      <c r="OW321" s="106"/>
      <c r="OX321" s="106"/>
      <c r="OY321" s="106"/>
      <c r="OZ321" s="106"/>
      <c r="PA321" s="106"/>
      <c r="PB321" s="106"/>
      <c r="PC321" s="106"/>
      <c r="PD321" s="106"/>
      <c r="PE321" s="106"/>
      <c r="PF321" s="106"/>
      <c r="PG321" s="106"/>
      <c r="PH321" s="106"/>
      <c r="PI321" s="106"/>
      <c r="PJ321" s="106"/>
      <c r="PK321" s="106"/>
      <c r="PL321" s="106"/>
      <c r="PM321" s="106"/>
      <c r="PN321" s="106"/>
      <c r="PO321" s="106"/>
      <c r="PP321" s="106"/>
      <c r="PQ321" s="106"/>
      <c r="PR321" s="106"/>
      <c r="PS321" s="106"/>
      <c r="PT321" s="106"/>
      <c r="PU321" s="106"/>
      <c r="PV321" s="106"/>
      <c r="PW321" s="106"/>
      <c r="PX321" s="106"/>
      <c r="PY321" s="106"/>
      <c r="PZ321" s="106"/>
      <c r="QA321" s="106"/>
      <c r="QB321" s="106"/>
      <c r="QC321" s="106"/>
      <c r="QD321" s="106"/>
      <c r="QE321" s="106"/>
      <c r="QF321" s="106"/>
      <c r="QG321" s="106"/>
      <c r="QH321" s="106"/>
      <c r="QI321" s="106"/>
      <c r="QJ321" s="106"/>
      <c r="QK321" s="106"/>
      <c r="QL321" s="106"/>
      <c r="QM321" s="106"/>
      <c r="QN321" s="106"/>
      <c r="QO321" s="106"/>
      <c r="QP321" s="106"/>
      <c r="QQ321" s="106"/>
      <c r="QR321" s="106"/>
      <c r="QS321" s="106"/>
      <c r="QT321" s="106"/>
      <c r="QU321" s="106"/>
      <c r="QV321" s="106"/>
      <c r="QW321" s="106"/>
      <c r="QX321" s="106"/>
      <c r="QY321" s="106"/>
      <c r="QZ321" s="106"/>
      <c r="RA321" s="106"/>
      <c r="RB321" s="106"/>
      <c r="RC321" s="106"/>
      <c r="RD321" s="106"/>
      <c r="RE321" s="106"/>
      <c r="RF321" s="106"/>
      <c r="RG321" s="106"/>
      <c r="RH321" s="106"/>
      <c r="RI321" s="106"/>
      <c r="RJ321" s="106"/>
      <c r="RK321" s="106"/>
      <c r="RL321" s="106"/>
      <c r="RM321" s="106"/>
      <c r="RN321" s="106"/>
      <c r="RO321" s="106"/>
      <c r="RP321" s="106"/>
      <c r="RQ321" s="106"/>
      <c r="RR321" s="106"/>
      <c r="RS321" s="106"/>
      <c r="RT321" s="106"/>
      <c r="RU321" s="106"/>
      <c r="RV321" s="106"/>
      <c r="RW321" s="106"/>
      <c r="RX321" s="106"/>
      <c r="RY321" s="106"/>
      <c r="RZ321" s="106"/>
      <c r="SA321" s="106"/>
      <c r="SB321" s="106"/>
      <c r="SC321" s="106"/>
      <c r="SD321" s="106"/>
      <c r="SE321" s="106"/>
      <c r="SF321" s="106"/>
      <c r="SG321" s="106"/>
      <c r="SH321" s="106"/>
      <c r="SI321" s="106"/>
      <c r="SJ321" s="106"/>
      <c r="SK321" s="106"/>
      <c r="SL321" s="106"/>
      <c r="SM321" s="106"/>
      <c r="SN321" s="106"/>
      <c r="SO321" s="106"/>
      <c r="SP321" s="106"/>
      <c r="SQ321" s="106"/>
      <c r="SR321" s="106"/>
      <c r="SS321" s="106"/>
      <c r="ST321" s="106"/>
      <c r="SU321" s="106"/>
      <c r="SV321" s="106"/>
      <c r="SW321" s="106"/>
      <c r="SX321" s="106"/>
      <c r="SY321" s="106"/>
      <c r="SZ321" s="106"/>
      <c r="TA321" s="106"/>
      <c r="TB321" s="106"/>
      <c r="TC321" s="106"/>
      <c r="TD321" s="106"/>
      <c r="TE321" s="106"/>
      <c r="TF321" s="106"/>
      <c r="TG321" s="106"/>
      <c r="TH321" s="106"/>
      <c r="TI321" s="106"/>
      <c r="TJ321" s="106"/>
      <c r="TK321" s="106"/>
      <c r="TL321" s="106"/>
      <c r="TM321" s="106"/>
      <c r="TN321" s="106"/>
      <c r="TO321" s="106"/>
      <c r="TP321" s="106"/>
      <c r="TQ321" s="106"/>
      <c r="TR321" s="106"/>
      <c r="TS321" s="106"/>
      <c r="TT321" s="106"/>
      <c r="TU321" s="106"/>
      <c r="TV321" s="106"/>
      <c r="TW321" s="106"/>
      <c r="TX321" s="106"/>
      <c r="TY321" s="106"/>
      <c r="TZ321" s="106"/>
      <c r="UA321" s="106"/>
      <c r="UB321" s="106"/>
      <c r="UC321" s="106"/>
      <c r="UD321" s="106"/>
      <c r="UE321" s="106"/>
      <c r="UF321" s="106"/>
      <c r="UG321" s="106"/>
      <c r="UH321" s="106"/>
      <c r="UI321" s="106"/>
      <c r="UJ321" s="106"/>
      <c r="UK321" s="106"/>
      <c r="UL321" s="106"/>
      <c r="UM321" s="106"/>
      <c r="UN321" s="106"/>
      <c r="UO321" s="106"/>
      <c r="UP321" s="106"/>
      <c r="UQ321" s="106"/>
      <c r="UR321" s="106"/>
      <c r="US321" s="106"/>
      <c r="UT321" s="106"/>
      <c r="UU321" s="106"/>
      <c r="UV321" s="106"/>
      <c r="UW321" s="106"/>
      <c r="UX321" s="106"/>
      <c r="UY321" s="106"/>
      <c r="UZ321" s="106"/>
      <c r="VA321" s="106"/>
      <c r="VB321" s="106"/>
      <c r="VC321" s="106"/>
      <c r="VD321" s="106"/>
      <c r="VE321" s="106"/>
      <c r="VF321" s="106"/>
      <c r="VG321" s="106"/>
      <c r="VH321" s="106"/>
      <c r="VI321" s="106"/>
      <c r="VJ321" s="106"/>
      <c r="VK321" s="106"/>
      <c r="VL321" s="106"/>
      <c r="VM321" s="106"/>
      <c r="VN321" s="106"/>
      <c r="VO321" s="106"/>
      <c r="VP321" s="106"/>
      <c r="VQ321" s="106"/>
      <c r="VR321" s="106"/>
      <c r="VS321" s="106"/>
      <c r="VT321" s="106"/>
      <c r="VU321" s="106"/>
      <c r="VV321" s="106"/>
      <c r="VW321" s="106"/>
      <c r="VX321" s="106"/>
      <c r="VY321" s="106"/>
      <c r="VZ321" s="106"/>
      <c r="WA321" s="106"/>
      <c r="WB321" s="106"/>
      <c r="WC321" s="106"/>
      <c r="WD321" s="106"/>
      <c r="WE321" s="106"/>
      <c r="WF321" s="106"/>
      <c r="WG321" s="106"/>
      <c r="WH321" s="106"/>
      <c r="WI321" s="106"/>
      <c r="WJ321" s="106"/>
      <c r="WK321" s="106"/>
      <c r="WL321" s="106"/>
      <c r="WM321" s="106"/>
      <c r="WN321" s="106"/>
      <c r="WO321" s="106"/>
      <c r="WP321" s="106"/>
      <c r="WQ321" s="106"/>
      <c r="WR321" s="106"/>
      <c r="WS321" s="106"/>
      <c r="WT321" s="106"/>
      <c r="WU321" s="106"/>
      <c r="WV321" s="106"/>
      <c r="WW321" s="106"/>
      <c r="WX321" s="106"/>
      <c r="WY321" s="106"/>
      <c r="WZ321" s="106"/>
      <c r="XA321" s="106"/>
      <c r="XB321" s="106"/>
      <c r="XC321" s="106"/>
      <c r="XD321" s="106"/>
      <c r="XE321" s="106"/>
      <c r="XF321" s="106"/>
      <c r="XG321" s="106"/>
      <c r="XH321" s="106"/>
      <c r="XI321" s="106"/>
      <c r="XJ321" s="106"/>
      <c r="XK321" s="106"/>
      <c r="XL321" s="106"/>
      <c r="XM321" s="106"/>
      <c r="XN321" s="106"/>
      <c r="XO321" s="106"/>
      <c r="XP321" s="106"/>
      <c r="XQ321" s="106"/>
      <c r="XR321" s="106"/>
      <c r="XS321" s="106"/>
      <c r="XT321" s="106"/>
      <c r="XU321" s="106"/>
      <c r="XV321" s="106"/>
      <c r="XW321" s="106"/>
      <c r="XX321" s="106"/>
      <c r="XY321" s="106"/>
      <c r="XZ321" s="106"/>
      <c r="YA321" s="106"/>
      <c r="YB321" s="106"/>
      <c r="YC321" s="106"/>
      <c r="YD321" s="106"/>
      <c r="YE321" s="106"/>
      <c r="YF321" s="106"/>
      <c r="YG321" s="106"/>
      <c r="YH321" s="106"/>
      <c r="YI321" s="106"/>
      <c r="YJ321" s="106"/>
      <c r="YK321" s="106"/>
      <c r="YL321" s="106"/>
      <c r="YM321" s="106"/>
      <c r="YN321" s="106"/>
      <c r="YO321" s="106"/>
      <c r="YP321" s="106"/>
      <c r="YQ321" s="106"/>
      <c r="YR321" s="106"/>
      <c r="YS321" s="106"/>
      <c r="YT321" s="106"/>
      <c r="YU321" s="106"/>
      <c r="YV321" s="106"/>
      <c r="YW321" s="106"/>
      <c r="YX321" s="106"/>
      <c r="YY321" s="106"/>
      <c r="YZ321" s="106"/>
      <c r="ZA321" s="106"/>
      <c r="ZB321" s="106"/>
      <c r="ZC321" s="106"/>
      <c r="ZD321" s="106"/>
      <c r="ZE321" s="106"/>
      <c r="ZF321" s="106"/>
      <c r="ZG321" s="106"/>
      <c r="ZH321" s="106"/>
      <c r="ZI321" s="106"/>
      <c r="ZJ321" s="106"/>
      <c r="ZK321" s="106"/>
      <c r="ZL321" s="106"/>
      <c r="ZM321" s="106"/>
      <c r="ZN321" s="106"/>
      <c r="ZO321" s="106"/>
      <c r="ZP321" s="106"/>
      <c r="ZQ321" s="106"/>
      <c r="ZR321" s="106"/>
      <c r="ZS321" s="106"/>
      <c r="ZT321" s="106"/>
      <c r="ZU321" s="106"/>
      <c r="ZV321" s="106"/>
      <c r="ZW321" s="106"/>
      <c r="ZX321" s="106"/>
      <c r="ZY321" s="106"/>
      <c r="ZZ321" s="106"/>
      <c r="AAA321" s="106"/>
      <c r="AAB321" s="106"/>
      <c r="AAC321" s="106"/>
      <c r="AAD321" s="106"/>
      <c r="AAE321" s="106"/>
      <c r="AAF321" s="106"/>
      <c r="AAG321" s="106"/>
      <c r="AAH321" s="106"/>
      <c r="AAI321" s="106"/>
      <c r="AAJ321" s="106"/>
      <c r="AAK321" s="106"/>
      <c r="AAL321" s="106"/>
      <c r="AAM321" s="106"/>
      <c r="AAN321" s="106"/>
      <c r="AAO321" s="106"/>
      <c r="AAP321" s="106"/>
      <c r="AAQ321" s="106"/>
      <c r="AAR321" s="106"/>
      <c r="AAS321" s="106"/>
      <c r="AAT321" s="106"/>
      <c r="AAU321" s="106"/>
      <c r="AAV321" s="106"/>
      <c r="AAW321" s="106"/>
      <c r="AAX321" s="106"/>
      <c r="AAY321" s="106"/>
      <c r="AAZ321" s="106"/>
      <c r="ABA321" s="106"/>
      <c r="ABB321" s="106"/>
      <c r="ABC321" s="106"/>
      <c r="ABD321" s="106"/>
      <c r="ABE321" s="106"/>
      <c r="ABF321" s="106"/>
      <c r="ABG321" s="106"/>
      <c r="ABH321" s="106"/>
      <c r="ABI321" s="106"/>
      <c r="ABJ321" s="106"/>
      <c r="ABK321" s="106"/>
      <c r="ABL321" s="106"/>
      <c r="ABM321" s="106"/>
      <c r="ABN321" s="106"/>
      <c r="ABO321" s="106"/>
      <c r="ABP321" s="106"/>
      <c r="ABQ321" s="106"/>
      <c r="ABR321" s="106"/>
      <c r="ABS321" s="106"/>
      <c r="ABT321" s="106"/>
      <c r="ABU321" s="106"/>
      <c r="ABV321" s="106"/>
      <c r="ABW321" s="106"/>
      <c r="ABX321" s="106"/>
      <c r="ABY321" s="106"/>
      <c r="ABZ321" s="106"/>
      <c r="ACA321" s="106"/>
      <c r="ACB321" s="106"/>
      <c r="ACC321" s="106"/>
      <c r="ACD321" s="106"/>
      <c r="ACE321" s="106"/>
      <c r="ACF321" s="106"/>
      <c r="ACG321" s="106"/>
      <c r="ACH321" s="106"/>
      <c r="ACI321" s="106"/>
      <c r="ACJ321" s="106"/>
      <c r="ACK321" s="106"/>
      <c r="ACL321" s="106"/>
      <c r="ACM321" s="106"/>
      <c r="ACN321" s="106"/>
      <c r="ACO321" s="106"/>
      <c r="ACP321" s="106"/>
      <c r="ACQ321" s="106"/>
      <c r="ACR321" s="106"/>
      <c r="ACS321" s="106"/>
      <c r="ACT321" s="106"/>
      <c r="ACU321" s="106"/>
      <c r="ACV321" s="106"/>
      <c r="ACW321" s="106"/>
      <c r="ACX321" s="106"/>
      <c r="ACY321" s="106"/>
      <c r="ACZ321" s="106"/>
      <c r="ADA321" s="106"/>
    </row>
    <row r="322" spans="1:786" s="1" customFormat="1" ht="15.6" x14ac:dyDescent="0.3">
      <c r="A322" s="38">
        <v>3</v>
      </c>
      <c r="B322" s="41" t="s">
        <v>872</v>
      </c>
      <c r="C322" s="24" t="s">
        <v>99</v>
      </c>
      <c r="D322" s="25"/>
      <c r="E322" s="25"/>
      <c r="F322" s="25"/>
      <c r="G322" s="79"/>
      <c r="H322" s="25">
        <v>1</v>
      </c>
      <c r="I322" s="25" t="s">
        <v>47</v>
      </c>
      <c r="J322" s="25" t="s">
        <v>99</v>
      </c>
      <c r="K322" s="95">
        <v>80</v>
      </c>
      <c r="L322" s="28">
        <v>1962</v>
      </c>
      <c r="M322" s="29">
        <v>22808</v>
      </c>
      <c r="N322" s="30">
        <v>100</v>
      </c>
      <c r="O322" s="31">
        <v>40</v>
      </c>
      <c r="P322" s="31"/>
      <c r="Q322" s="32" t="s">
        <v>429</v>
      </c>
      <c r="R322" s="33" t="s">
        <v>873</v>
      </c>
      <c r="S322" s="34"/>
      <c r="T322" s="35" t="str">
        <f>C322</f>
        <v>U</v>
      </c>
      <c r="U322" s="34"/>
      <c r="V322" s="34"/>
      <c r="W322" s="34"/>
      <c r="X322" s="34"/>
      <c r="Y322" s="34"/>
      <c r="Z322" s="34"/>
      <c r="AA322" s="34"/>
      <c r="AC322" s="36">
        <f>N322/1896653</f>
        <v>5.2724457241256046E-5</v>
      </c>
      <c r="AD322" s="36">
        <f>O322/39</f>
        <v>1.0256410256410255</v>
      </c>
      <c r="AE322" s="36">
        <f>P322/14</f>
        <v>0</v>
      </c>
      <c r="AF322" s="36">
        <f>SUM(AC322:AE322)</f>
        <v>1.0256937500982668</v>
      </c>
      <c r="AG322" s="37"/>
      <c r="AH322" s="37">
        <f>IF(A322=1,AF322,0)</f>
        <v>0</v>
      </c>
      <c r="AI322" s="37">
        <f>IF(A322=2,AF322,0)</f>
        <v>0</v>
      </c>
      <c r="AJ322" s="37">
        <f>IF(A322=3,AF322,0)</f>
        <v>1.0256937500982668</v>
      </c>
    </row>
    <row r="323" spans="1:786" s="81" customFormat="1" ht="36" x14ac:dyDescent="0.3">
      <c r="A323" s="56">
        <v>1</v>
      </c>
      <c r="B323" s="41" t="s">
        <v>874</v>
      </c>
      <c r="C323" s="24" t="s">
        <v>599</v>
      </c>
      <c r="D323" s="25"/>
      <c r="E323" s="25"/>
      <c r="F323" s="25"/>
      <c r="G323" s="79"/>
      <c r="H323" s="25">
        <v>1</v>
      </c>
      <c r="I323" s="25" t="s">
        <v>47</v>
      </c>
      <c r="J323" s="25" t="s">
        <v>99</v>
      </c>
      <c r="K323" s="95">
        <v>3</v>
      </c>
      <c r="L323" s="28">
        <v>1962</v>
      </c>
      <c r="M323" s="92">
        <v>1962</v>
      </c>
      <c r="N323" s="30">
        <v>11356230</v>
      </c>
      <c r="O323" s="31"/>
      <c r="P323" s="31"/>
      <c r="Q323" s="32" t="s">
        <v>875</v>
      </c>
      <c r="R323" s="33" t="s">
        <v>876</v>
      </c>
      <c r="S323" s="34" t="s">
        <v>270</v>
      </c>
      <c r="T323" s="35" t="str">
        <f t="shared" si="35"/>
        <v>Gypsum</v>
      </c>
      <c r="U323" s="34"/>
      <c r="V323" s="34"/>
      <c r="W323" s="34"/>
      <c r="X323" s="34"/>
      <c r="Y323" s="34"/>
      <c r="Z323" s="34"/>
      <c r="AA323" s="34"/>
      <c r="AB323" s="1"/>
      <c r="AC323" s="36">
        <f t="shared" si="37"/>
        <v>5.9875106305686909</v>
      </c>
      <c r="AD323" s="36">
        <f t="shared" si="38"/>
        <v>0</v>
      </c>
      <c r="AE323" s="36">
        <f t="shared" si="39"/>
        <v>0</v>
      </c>
      <c r="AF323" s="36">
        <f t="shared" si="40"/>
        <v>5.9875106305686909</v>
      </c>
      <c r="AG323" s="37"/>
      <c r="AH323" s="37">
        <f>IF(A323=1,AF323,0)</f>
        <v>5.9875106305686909</v>
      </c>
      <c r="AI323" s="37">
        <f>IF(A323=2,AF323,0)</f>
        <v>0</v>
      </c>
      <c r="AJ323" s="37">
        <f>IF(A323=3,AF323,0)</f>
        <v>0</v>
      </c>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c r="JG323" s="1"/>
      <c r="JH323" s="1"/>
      <c r="JI323" s="1"/>
      <c r="JJ323" s="1"/>
      <c r="JK323" s="1"/>
      <c r="JL323" s="1"/>
      <c r="JM323" s="1"/>
      <c r="JN323" s="1"/>
      <c r="JO323" s="1"/>
      <c r="JP323" s="1"/>
      <c r="JQ323" s="1"/>
      <c r="JR323" s="1"/>
      <c r="JS323" s="1"/>
      <c r="JT323" s="1"/>
      <c r="JU323" s="1"/>
      <c r="JV323" s="1"/>
      <c r="JW323" s="1"/>
      <c r="JX323" s="1"/>
      <c r="JY323" s="1"/>
      <c r="JZ323" s="1"/>
      <c r="KA323" s="1"/>
      <c r="KB323" s="1"/>
      <c r="KC323" s="1"/>
      <c r="KD323" s="1"/>
      <c r="KE323" s="1"/>
      <c r="KF323" s="1"/>
      <c r="KG323" s="1"/>
      <c r="KH323" s="1"/>
      <c r="KI323" s="1"/>
      <c r="KJ323" s="1"/>
      <c r="KK323" s="1"/>
      <c r="KL323" s="1"/>
      <c r="KM323" s="1"/>
      <c r="KN323" s="1"/>
      <c r="KO323" s="1"/>
      <c r="KP323" s="1"/>
      <c r="KQ323" s="1"/>
      <c r="KR323" s="1"/>
      <c r="KS323" s="1"/>
      <c r="KT323" s="1"/>
      <c r="KU323" s="1"/>
      <c r="KV323" s="1"/>
      <c r="KW323" s="1"/>
      <c r="KX323" s="1"/>
      <c r="KY323" s="1"/>
      <c r="KZ323" s="1"/>
      <c r="LA323" s="1"/>
      <c r="LB323" s="1"/>
      <c r="LC323" s="1"/>
      <c r="LD323" s="1"/>
      <c r="LE323" s="1"/>
      <c r="LF323" s="1"/>
      <c r="LG323" s="1"/>
      <c r="LH323" s="1"/>
      <c r="LI323" s="1"/>
      <c r="LJ323" s="1"/>
      <c r="LK323" s="1"/>
      <c r="LL323" s="1"/>
      <c r="LM323" s="1"/>
      <c r="LN323" s="1"/>
      <c r="LO323" s="1"/>
      <c r="LP323" s="1"/>
      <c r="LQ323" s="1"/>
      <c r="LR323" s="1"/>
      <c r="LS323" s="1"/>
      <c r="LT323" s="1"/>
      <c r="LU323" s="1"/>
      <c r="LV323" s="1"/>
      <c r="LW323" s="1"/>
      <c r="LX323" s="1"/>
      <c r="LY323" s="1"/>
      <c r="LZ323" s="1"/>
      <c r="MA323" s="1"/>
      <c r="MB323" s="1"/>
      <c r="MC323" s="1"/>
      <c r="MD323" s="1"/>
      <c r="ME323" s="1"/>
      <c r="MF323" s="1"/>
      <c r="MG323" s="1"/>
      <c r="MH323" s="1"/>
      <c r="MI323" s="1"/>
      <c r="MJ323" s="1"/>
      <c r="MK323" s="1"/>
      <c r="ML323" s="1"/>
      <c r="MM323" s="1"/>
      <c r="MN323" s="1"/>
      <c r="MO323" s="1"/>
      <c r="MP323" s="1"/>
      <c r="MQ323" s="1"/>
      <c r="MR323" s="1"/>
      <c r="MS323" s="1"/>
      <c r="MT323" s="1"/>
      <c r="MU323" s="1"/>
      <c r="MV323" s="1"/>
      <c r="MW323" s="1"/>
      <c r="MX323" s="1"/>
      <c r="MY323" s="1"/>
      <c r="MZ323" s="1"/>
      <c r="NA323" s="1"/>
      <c r="NB323" s="1"/>
      <c r="NC323" s="1"/>
      <c r="ND323" s="1"/>
      <c r="NE323" s="1"/>
      <c r="NF323" s="1"/>
      <c r="NG323" s="1"/>
      <c r="NH323" s="1"/>
      <c r="NI323" s="1"/>
      <c r="NJ323" s="1"/>
      <c r="NK323" s="1"/>
      <c r="NL323" s="1"/>
      <c r="NM323" s="1"/>
      <c r="NN323" s="1"/>
      <c r="NO323" s="1"/>
      <c r="NP323" s="1"/>
      <c r="NQ323" s="1"/>
      <c r="NR323" s="1"/>
      <c r="NS323" s="1"/>
      <c r="NT323" s="1"/>
      <c r="NU323" s="1"/>
      <c r="NV323" s="1"/>
      <c r="NW323" s="1"/>
      <c r="NX323" s="1"/>
      <c r="NY323" s="1"/>
      <c r="NZ323" s="1"/>
      <c r="OA323" s="1"/>
      <c r="OB323" s="1"/>
      <c r="OC323" s="1"/>
      <c r="OD323" s="1"/>
      <c r="OE323" s="1"/>
      <c r="OF323" s="1"/>
      <c r="OG323" s="1"/>
      <c r="OH323" s="1"/>
      <c r="OI323" s="1"/>
      <c r="OJ323" s="1"/>
      <c r="OK323" s="1"/>
      <c r="OL323" s="1"/>
      <c r="OM323" s="1"/>
      <c r="ON323" s="1"/>
      <c r="OO323" s="1"/>
      <c r="OP323" s="1"/>
      <c r="OQ323" s="1"/>
      <c r="OR323" s="1"/>
      <c r="OS323" s="1"/>
      <c r="OT323" s="1"/>
      <c r="OU323" s="1"/>
      <c r="OV323" s="1"/>
      <c r="OW323" s="1"/>
      <c r="OX323" s="1"/>
      <c r="OY323" s="1"/>
      <c r="OZ323" s="1"/>
      <c r="PA323" s="1"/>
      <c r="PB323" s="1"/>
      <c r="PC323" s="1"/>
      <c r="PD323" s="1"/>
      <c r="PE323" s="1"/>
      <c r="PF323" s="1"/>
      <c r="PG323" s="1"/>
      <c r="PH323" s="1"/>
      <c r="PI323" s="1"/>
      <c r="PJ323" s="1"/>
      <c r="PK323" s="1"/>
      <c r="PL323" s="1"/>
      <c r="PM323" s="1"/>
      <c r="PN323" s="1"/>
      <c r="PO323" s="1"/>
      <c r="PP323" s="1"/>
      <c r="PQ323" s="1"/>
      <c r="PR323" s="1"/>
      <c r="PS323" s="1"/>
      <c r="PT323" s="1"/>
      <c r="PU323" s="1"/>
      <c r="PV323" s="1"/>
      <c r="PW323" s="1"/>
      <c r="PX323" s="1"/>
      <c r="PY323" s="1"/>
      <c r="PZ323" s="1"/>
      <c r="QA323" s="1"/>
      <c r="QB323" s="1"/>
      <c r="QC323" s="1"/>
      <c r="QD323" s="1"/>
      <c r="QE323" s="1"/>
      <c r="QF323" s="1"/>
      <c r="QG323" s="1"/>
      <c r="QH323" s="1"/>
      <c r="QI323" s="1"/>
      <c r="QJ323" s="1"/>
      <c r="QK323" s="1"/>
      <c r="QL323" s="1"/>
      <c r="QM323" s="1"/>
      <c r="QN323" s="1"/>
      <c r="QO323" s="1"/>
      <c r="QP323" s="1"/>
      <c r="QQ323" s="1"/>
      <c r="QR323" s="1"/>
      <c r="QS323" s="1"/>
      <c r="QT323" s="1"/>
      <c r="QU323" s="1"/>
      <c r="QV323" s="1"/>
      <c r="QW323" s="1"/>
      <c r="QX323" s="1"/>
      <c r="QY323" s="1"/>
      <c r="QZ323" s="1"/>
      <c r="RA323" s="1"/>
      <c r="RB323" s="1"/>
      <c r="RC323" s="1"/>
      <c r="RD323" s="1"/>
      <c r="RE323" s="1"/>
      <c r="RF323" s="1"/>
      <c r="RG323" s="1"/>
      <c r="RH323" s="1"/>
      <c r="RI323" s="1"/>
      <c r="RJ323" s="1"/>
      <c r="RK323" s="1"/>
      <c r="RL323" s="1"/>
      <c r="RM323" s="1"/>
      <c r="RN323" s="1"/>
      <c r="RO323" s="1"/>
      <c r="RP323" s="1"/>
      <c r="RQ323" s="1"/>
      <c r="RR323" s="1"/>
      <c r="RS323" s="1"/>
      <c r="RT323" s="1"/>
      <c r="RU323" s="1"/>
      <c r="RV323" s="1"/>
      <c r="RW323" s="1"/>
      <c r="RX323" s="1"/>
      <c r="RY323" s="1"/>
      <c r="RZ323" s="1"/>
      <c r="SA323" s="1"/>
      <c r="SB323" s="1"/>
      <c r="SC323" s="1"/>
      <c r="SD323" s="1"/>
      <c r="SE323" s="1"/>
      <c r="SF323" s="1"/>
      <c r="SG323" s="1"/>
      <c r="SH323" s="1"/>
      <c r="SI323" s="1"/>
      <c r="SJ323" s="1"/>
      <c r="SK323" s="1"/>
      <c r="SL323" s="1"/>
      <c r="SM323" s="1"/>
      <c r="SN323" s="1"/>
      <c r="SO323" s="1"/>
      <c r="SP323" s="1"/>
      <c r="SQ323" s="1"/>
      <c r="SR323" s="1"/>
      <c r="SS323" s="1"/>
      <c r="ST323" s="1"/>
      <c r="SU323" s="1"/>
      <c r="SV323" s="1"/>
      <c r="SW323" s="1"/>
      <c r="SX323" s="1"/>
      <c r="SY323" s="1"/>
      <c r="SZ323" s="1"/>
      <c r="TA323" s="1"/>
      <c r="TB323" s="1"/>
      <c r="TC323" s="1"/>
      <c r="TD323" s="1"/>
      <c r="TE323" s="1"/>
      <c r="TF323" s="1"/>
      <c r="TG323" s="1"/>
      <c r="TH323" s="1"/>
      <c r="TI323" s="1"/>
      <c r="TJ323" s="1"/>
      <c r="TK323" s="1"/>
      <c r="TL323" s="1"/>
      <c r="TM323" s="1"/>
      <c r="TN323" s="1"/>
      <c r="TO323" s="1"/>
      <c r="TP323" s="1"/>
      <c r="TQ323" s="1"/>
      <c r="TR323" s="1"/>
      <c r="TS323" s="1"/>
      <c r="TT323" s="1"/>
      <c r="TU323" s="1"/>
      <c r="TV323" s="1"/>
      <c r="TW323" s="1"/>
      <c r="TX323" s="1"/>
      <c r="TY323" s="1"/>
      <c r="TZ323" s="1"/>
      <c r="UA323" s="1"/>
      <c r="UB323" s="1"/>
      <c r="UC323" s="1"/>
      <c r="UD323" s="1"/>
      <c r="UE323" s="1"/>
      <c r="UF323" s="1"/>
      <c r="UG323" s="1"/>
      <c r="UH323" s="1"/>
      <c r="UI323" s="1"/>
      <c r="UJ323" s="1"/>
      <c r="UK323" s="1"/>
      <c r="UL323" s="1"/>
      <c r="UM323" s="1"/>
      <c r="UN323" s="1"/>
      <c r="UO323" s="1"/>
      <c r="UP323" s="1"/>
      <c r="UQ323" s="1"/>
      <c r="UR323" s="1"/>
      <c r="US323" s="1"/>
      <c r="UT323" s="1"/>
      <c r="UU323" s="1"/>
      <c r="UV323" s="1"/>
      <c r="UW323" s="1"/>
      <c r="UX323" s="1"/>
      <c r="UY323" s="1"/>
      <c r="UZ323" s="1"/>
      <c r="VA323" s="1"/>
      <c r="VB323" s="1"/>
      <c r="VC323" s="1"/>
      <c r="VD323" s="1"/>
      <c r="VE323" s="1"/>
      <c r="VF323" s="1"/>
      <c r="VG323" s="1"/>
      <c r="VH323" s="1"/>
      <c r="VI323" s="1"/>
      <c r="VJ323" s="1"/>
      <c r="VK323" s="1"/>
      <c r="VL323" s="1"/>
      <c r="VM323" s="1"/>
      <c r="VN323" s="1"/>
      <c r="VO323" s="1"/>
      <c r="VP323" s="1"/>
      <c r="VQ323" s="1"/>
      <c r="VR323" s="1"/>
      <c r="VS323" s="1"/>
      <c r="VT323" s="1"/>
      <c r="VU323" s="1"/>
      <c r="VV323" s="1"/>
      <c r="VW323" s="1"/>
      <c r="VX323" s="1"/>
      <c r="VY323" s="1"/>
      <c r="VZ323" s="1"/>
      <c r="WA323" s="1"/>
      <c r="WB323" s="1"/>
      <c r="WC323" s="1"/>
      <c r="WD323" s="1"/>
      <c r="WE323" s="1"/>
      <c r="WF323" s="1"/>
      <c r="WG323" s="1"/>
      <c r="WH323" s="1"/>
      <c r="WI323" s="1"/>
      <c r="WJ323" s="1"/>
      <c r="WK323" s="1"/>
      <c r="WL323" s="1"/>
      <c r="WM323" s="1"/>
      <c r="WN323" s="1"/>
      <c r="WO323" s="1"/>
      <c r="WP323" s="1"/>
      <c r="WQ323" s="1"/>
      <c r="WR323" s="1"/>
      <c r="WS323" s="1"/>
      <c r="WT323" s="1"/>
      <c r="WU323" s="1"/>
      <c r="WV323" s="1"/>
      <c r="WW323" s="1"/>
      <c r="WX323" s="1"/>
      <c r="WY323" s="1"/>
      <c r="WZ323" s="1"/>
      <c r="XA323" s="1"/>
      <c r="XB323" s="1"/>
      <c r="XC323" s="1"/>
      <c r="XD323" s="1"/>
      <c r="XE323" s="1"/>
      <c r="XF323" s="1"/>
      <c r="XG323" s="1"/>
      <c r="XH323" s="1"/>
      <c r="XI323" s="1"/>
      <c r="XJ323" s="1"/>
      <c r="XK323" s="1"/>
      <c r="XL323" s="1"/>
      <c r="XM323" s="1"/>
      <c r="XN323" s="1"/>
      <c r="XO323" s="1"/>
      <c r="XP323" s="1"/>
      <c r="XQ323" s="1"/>
      <c r="XR323" s="1"/>
      <c r="XS323" s="1"/>
      <c r="XT323" s="1"/>
      <c r="XU323" s="1"/>
      <c r="XV323" s="1"/>
      <c r="XW323" s="1"/>
      <c r="XX323" s="1"/>
      <c r="XY323" s="1"/>
      <c r="XZ323" s="1"/>
      <c r="YA323" s="1"/>
      <c r="YB323" s="1"/>
      <c r="YC323" s="1"/>
      <c r="YD323" s="1"/>
      <c r="YE323" s="1"/>
      <c r="YF323" s="1"/>
      <c r="YG323" s="1"/>
      <c r="YH323" s="1"/>
      <c r="YI323" s="1"/>
      <c r="YJ323" s="1"/>
      <c r="YK323" s="1"/>
      <c r="YL323" s="1"/>
      <c r="YM323" s="1"/>
      <c r="YN323" s="1"/>
      <c r="YO323" s="1"/>
      <c r="YP323" s="1"/>
      <c r="YQ323" s="1"/>
      <c r="YR323" s="1"/>
      <c r="YS323" s="1"/>
      <c r="YT323" s="1"/>
      <c r="YU323" s="1"/>
      <c r="YV323" s="1"/>
      <c r="YW323" s="1"/>
      <c r="YX323" s="1"/>
      <c r="YY323" s="1"/>
      <c r="YZ323" s="1"/>
      <c r="ZA323" s="1"/>
      <c r="ZB323" s="1"/>
      <c r="ZC323" s="1"/>
      <c r="ZD323" s="1"/>
      <c r="ZE323" s="1"/>
      <c r="ZF323" s="1"/>
      <c r="ZG323" s="1"/>
      <c r="ZH323" s="1"/>
      <c r="ZI323" s="1"/>
      <c r="ZJ323" s="1"/>
      <c r="ZK323" s="1"/>
      <c r="ZL323" s="1"/>
      <c r="ZM323" s="1"/>
      <c r="ZN323" s="1"/>
      <c r="ZO323" s="1"/>
      <c r="ZP323" s="1"/>
      <c r="ZQ323" s="1"/>
      <c r="ZR323" s="1"/>
      <c r="ZS323" s="1"/>
      <c r="ZT323" s="1"/>
      <c r="ZU323" s="1"/>
      <c r="ZV323" s="1"/>
      <c r="ZW323" s="1"/>
      <c r="ZX323" s="1"/>
      <c r="ZY323" s="1"/>
      <c r="ZZ323" s="1"/>
      <c r="AAA323" s="1"/>
      <c r="AAB323" s="1"/>
      <c r="AAC323" s="1"/>
      <c r="AAD323" s="1"/>
      <c r="AAE323" s="1"/>
      <c r="AAF323" s="1"/>
      <c r="AAG323" s="1"/>
      <c r="AAH323" s="1"/>
      <c r="AAI323" s="1"/>
      <c r="AAJ323" s="1"/>
      <c r="AAK323" s="1"/>
      <c r="AAL323" s="1"/>
      <c r="AAM323" s="1"/>
      <c r="AAN323" s="1"/>
      <c r="AAO323" s="1"/>
      <c r="AAP323" s="1"/>
      <c r="AAQ323" s="1"/>
      <c r="AAR323" s="1"/>
      <c r="AAS323" s="1"/>
      <c r="AAT323" s="1"/>
      <c r="AAU323" s="1"/>
      <c r="AAV323" s="1"/>
      <c r="AAW323" s="1"/>
      <c r="AAX323" s="1"/>
      <c r="AAY323" s="1"/>
      <c r="AAZ323" s="1"/>
      <c r="ABA323" s="1"/>
      <c r="ABB323" s="1"/>
      <c r="ABC323" s="1"/>
      <c r="ABD323" s="1"/>
      <c r="ABE323" s="1"/>
      <c r="ABF323" s="1"/>
      <c r="ABG323" s="1"/>
      <c r="ABH323" s="1"/>
      <c r="ABI323" s="1"/>
      <c r="ABJ323" s="1"/>
      <c r="ABK323" s="1"/>
      <c r="ABL323" s="1"/>
      <c r="ABM323" s="1"/>
      <c r="ABN323" s="1"/>
      <c r="ABO323" s="1"/>
      <c r="ABP323" s="1"/>
      <c r="ABQ323" s="1"/>
      <c r="ABR323" s="1"/>
      <c r="ABS323" s="1"/>
      <c r="ABT323" s="1"/>
      <c r="ABU323" s="1"/>
      <c r="ABV323" s="1"/>
      <c r="ABW323" s="1"/>
      <c r="ABX323" s="1"/>
      <c r="ABY323" s="1"/>
      <c r="ABZ323" s="1"/>
      <c r="ACA323" s="1"/>
      <c r="ACB323" s="1"/>
      <c r="ACC323" s="1"/>
      <c r="ACD323" s="1"/>
      <c r="ACE323" s="1"/>
      <c r="ACF323" s="1"/>
      <c r="ACG323" s="1"/>
      <c r="ACH323" s="1"/>
      <c r="ACI323" s="1"/>
      <c r="ACJ323" s="1"/>
      <c r="ACK323" s="1"/>
      <c r="ACL323" s="1"/>
      <c r="ACM323" s="1"/>
      <c r="ACN323" s="1"/>
      <c r="ACO323" s="1"/>
      <c r="ACP323" s="1"/>
      <c r="ACQ323" s="1"/>
      <c r="ACR323" s="1"/>
      <c r="ACS323" s="1"/>
      <c r="ACT323" s="1"/>
      <c r="ACU323" s="1"/>
      <c r="ACV323" s="1"/>
      <c r="ACW323" s="1"/>
      <c r="ACX323" s="1"/>
      <c r="ACY323" s="1"/>
      <c r="ACZ323" s="1"/>
      <c r="ADA323" s="1"/>
    </row>
    <row r="324" spans="1:786" s="81" customFormat="1" ht="24" x14ac:dyDescent="0.3">
      <c r="A324" s="38">
        <v>3</v>
      </c>
      <c r="B324" s="41" t="s">
        <v>877</v>
      </c>
      <c r="C324" s="24" t="s">
        <v>750</v>
      </c>
      <c r="D324" s="25"/>
      <c r="E324" s="25"/>
      <c r="F324" s="25">
        <v>40</v>
      </c>
      <c r="G324" s="79"/>
      <c r="H324" s="25">
        <v>1</v>
      </c>
      <c r="I324" s="25" t="s">
        <v>47</v>
      </c>
      <c r="J324" s="25" t="s">
        <v>250</v>
      </c>
      <c r="K324" s="95">
        <v>135</v>
      </c>
      <c r="L324" s="28">
        <v>1962</v>
      </c>
      <c r="M324" s="92">
        <v>1962</v>
      </c>
      <c r="N324" s="30"/>
      <c r="O324" s="31"/>
      <c r="P324" s="31"/>
      <c r="Q324" s="32" t="s">
        <v>878</v>
      </c>
      <c r="R324" s="33" t="s">
        <v>879</v>
      </c>
      <c r="S324" s="34"/>
      <c r="T324" s="35" t="str">
        <f t="shared" si="35"/>
        <v>Cu, Ag, Pb, Zn</v>
      </c>
      <c r="U324" s="34"/>
      <c r="V324" s="34"/>
      <c r="W324" s="34"/>
      <c r="X324" s="34"/>
      <c r="Y324" s="34"/>
      <c r="Z324" s="34"/>
      <c r="AA324" s="34"/>
      <c r="AB324" s="1"/>
      <c r="AC324" s="36">
        <f t="shared" si="37"/>
        <v>0</v>
      </c>
      <c r="AD324" s="36">
        <f t="shared" si="38"/>
        <v>0</v>
      </c>
      <c r="AE324" s="36">
        <f t="shared" si="39"/>
        <v>0</v>
      </c>
      <c r="AF324" s="36">
        <f t="shared" si="40"/>
        <v>0</v>
      </c>
      <c r="AG324" s="37"/>
      <c r="AH324" s="37">
        <f>IF(A324=1,AF324,0)</f>
        <v>0</v>
      </c>
      <c r="AI324" s="37">
        <f>IF(A324=2,AF324,0)</f>
        <v>0</v>
      </c>
      <c r="AJ324" s="37">
        <f>IF(A324=3,AF324,0)</f>
        <v>0</v>
      </c>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c r="JB324" s="1"/>
      <c r="JC324" s="1"/>
      <c r="JD324" s="1"/>
      <c r="JE324" s="1"/>
      <c r="JF324" s="1"/>
      <c r="JG324" s="1"/>
      <c r="JH324" s="1"/>
      <c r="JI324" s="1"/>
      <c r="JJ324" s="1"/>
      <c r="JK324" s="1"/>
      <c r="JL324" s="1"/>
      <c r="JM324" s="1"/>
      <c r="JN324" s="1"/>
      <c r="JO324" s="1"/>
      <c r="JP324" s="1"/>
      <c r="JQ324" s="1"/>
      <c r="JR324" s="1"/>
      <c r="JS324" s="1"/>
      <c r="JT324" s="1"/>
      <c r="JU324" s="1"/>
      <c r="JV324" s="1"/>
      <c r="JW324" s="1"/>
      <c r="JX324" s="1"/>
      <c r="JY324" s="1"/>
      <c r="JZ324" s="1"/>
      <c r="KA324" s="1"/>
      <c r="KB324" s="1"/>
      <c r="KC324" s="1"/>
      <c r="KD324" s="1"/>
      <c r="KE324" s="1"/>
      <c r="KF324" s="1"/>
      <c r="KG324" s="1"/>
      <c r="KH324" s="1"/>
      <c r="KI324" s="1"/>
      <c r="KJ324" s="1"/>
      <c r="KK324" s="1"/>
      <c r="KL324" s="1"/>
      <c r="KM324" s="1"/>
      <c r="KN324" s="1"/>
      <c r="KO324" s="1"/>
      <c r="KP324" s="1"/>
      <c r="KQ324" s="1"/>
      <c r="KR324" s="1"/>
      <c r="KS324" s="1"/>
      <c r="KT324" s="1"/>
      <c r="KU324" s="1"/>
      <c r="KV324" s="1"/>
      <c r="KW324" s="1"/>
      <c r="KX324" s="1"/>
      <c r="KY324" s="1"/>
      <c r="KZ324" s="1"/>
      <c r="LA324" s="1"/>
      <c r="LB324" s="1"/>
      <c r="LC324" s="1"/>
      <c r="LD324" s="1"/>
      <c r="LE324" s="1"/>
      <c r="LF324" s="1"/>
      <c r="LG324" s="1"/>
      <c r="LH324" s="1"/>
      <c r="LI324" s="1"/>
      <c r="LJ324" s="1"/>
      <c r="LK324" s="1"/>
      <c r="LL324" s="1"/>
      <c r="LM324" s="1"/>
      <c r="LN324" s="1"/>
      <c r="LO324" s="1"/>
      <c r="LP324" s="1"/>
      <c r="LQ324" s="1"/>
      <c r="LR324" s="1"/>
      <c r="LS324" s="1"/>
      <c r="LT324" s="1"/>
      <c r="LU324" s="1"/>
      <c r="LV324" s="1"/>
      <c r="LW324" s="1"/>
      <c r="LX324" s="1"/>
      <c r="LY324" s="1"/>
      <c r="LZ324" s="1"/>
      <c r="MA324" s="1"/>
      <c r="MB324" s="1"/>
      <c r="MC324" s="1"/>
      <c r="MD324" s="1"/>
      <c r="ME324" s="1"/>
      <c r="MF324" s="1"/>
      <c r="MG324" s="1"/>
      <c r="MH324" s="1"/>
      <c r="MI324" s="1"/>
      <c r="MJ324" s="1"/>
      <c r="MK324" s="1"/>
      <c r="ML324" s="1"/>
      <c r="MM324" s="1"/>
      <c r="MN324" s="1"/>
      <c r="MO324" s="1"/>
      <c r="MP324" s="1"/>
      <c r="MQ324" s="1"/>
      <c r="MR324" s="1"/>
      <c r="MS324" s="1"/>
      <c r="MT324" s="1"/>
      <c r="MU324" s="1"/>
      <c r="MV324" s="1"/>
      <c r="MW324" s="1"/>
      <c r="MX324" s="1"/>
      <c r="MY324" s="1"/>
      <c r="MZ324" s="1"/>
      <c r="NA324" s="1"/>
      <c r="NB324" s="1"/>
      <c r="NC324" s="1"/>
      <c r="ND324" s="1"/>
      <c r="NE324" s="1"/>
      <c r="NF324" s="1"/>
      <c r="NG324" s="1"/>
      <c r="NH324" s="1"/>
      <c r="NI324" s="1"/>
      <c r="NJ324" s="1"/>
      <c r="NK324" s="1"/>
      <c r="NL324" s="1"/>
      <c r="NM324" s="1"/>
      <c r="NN324" s="1"/>
      <c r="NO324" s="1"/>
      <c r="NP324" s="1"/>
      <c r="NQ324" s="1"/>
      <c r="NR324" s="1"/>
      <c r="NS324" s="1"/>
      <c r="NT324" s="1"/>
      <c r="NU324" s="1"/>
      <c r="NV324" s="1"/>
      <c r="NW324" s="1"/>
      <c r="NX324" s="1"/>
      <c r="NY324" s="1"/>
      <c r="NZ324" s="1"/>
      <c r="OA324" s="1"/>
      <c r="OB324" s="1"/>
      <c r="OC324" s="1"/>
      <c r="OD324" s="1"/>
      <c r="OE324" s="1"/>
      <c r="OF324" s="1"/>
      <c r="OG324" s="1"/>
      <c r="OH324" s="1"/>
      <c r="OI324" s="1"/>
      <c r="OJ324" s="1"/>
      <c r="OK324" s="1"/>
      <c r="OL324" s="1"/>
      <c r="OM324" s="1"/>
      <c r="ON324" s="1"/>
      <c r="OO324" s="1"/>
      <c r="OP324" s="1"/>
      <c r="OQ324" s="1"/>
      <c r="OR324" s="1"/>
      <c r="OS324" s="1"/>
      <c r="OT324" s="1"/>
      <c r="OU324" s="1"/>
      <c r="OV324" s="1"/>
      <c r="OW324" s="1"/>
      <c r="OX324" s="1"/>
      <c r="OY324" s="1"/>
      <c r="OZ324" s="1"/>
      <c r="PA324" s="1"/>
      <c r="PB324" s="1"/>
      <c r="PC324" s="1"/>
      <c r="PD324" s="1"/>
      <c r="PE324" s="1"/>
      <c r="PF324" s="1"/>
      <c r="PG324" s="1"/>
      <c r="PH324" s="1"/>
      <c r="PI324" s="1"/>
      <c r="PJ324" s="1"/>
      <c r="PK324" s="1"/>
      <c r="PL324" s="1"/>
      <c r="PM324" s="1"/>
      <c r="PN324" s="1"/>
      <c r="PO324" s="1"/>
      <c r="PP324" s="1"/>
      <c r="PQ324" s="1"/>
      <c r="PR324" s="1"/>
      <c r="PS324" s="1"/>
      <c r="PT324" s="1"/>
      <c r="PU324" s="1"/>
      <c r="PV324" s="1"/>
      <c r="PW324" s="1"/>
      <c r="PX324" s="1"/>
      <c r="PY324" s="1"/>
      <c r="PZ324" s="1"/>
      <c r="QA324" s="1"/>
      <c r="QB324" s="1"/>
      <c r="QC324" s="1"/>
      <c r="QD324" s="1"/>
      <c r="QE324" s="1"/>
      <c r="QF324" s="1"/>
      <c r="QG324" s="1"/>
      <c r="QH324" s="1"/>
      <c r="QI324" s="1"/>
      <c r="QJ324" s="1"/>
      <c r="QK324" s="1"/>
      <c r="QL324" s="1"/>
      <c r="QM324" s="1"/>
      <c r="QN324" s="1"/>
      <c r="QO324" s="1"/>
      <c r="QP324" s="1"/>
      <c r="QQ324" s="1"/>
      <c r="QR324" s="1"/>
      <c r="QS324" s="1"/>
      <c r="QT324" s="1"/>
      <c r="QU324" s="1"/>
      <c r="QV324" s="1"/>
      <c r="QW324" s="1"/>
      <c r="QX324" s="1"/>
      <c r="QY324" s="1"/>
      <c r="QZ324" s="1"/>
      <c r="RA324" s="1"/>
      <c r="RB324" s="1"/>
      <c r="RC324" s="1"/>
      <c r="RD324" s="1"/>
      <c r="RE324" s="1"/>
      <c r="RF324" s="1"/>
      <c r="RG324" s="1"/>
      <c r="RH324" s="1"/>
      <c r="RI324" s="1"/>
      <c r="RJ324" s="1"/>
      <c r="RK324" s="1"/>
      <c r="RL324" s="1"/>
      <c r="RM324" s="1"/>
      <c r="RN324" s="1"/>
      <c r="RO324" s="1"/>
      <c r="RP324" s="1"/>
      <c r="RQ324" s="1"/>
      <c r="RR324" s="1"/>
      <c r="RS324" s="1"/>
      <c r="RT324" s="1"/>
      <c r="RU324" s="1"/>
      <c r="RV324" s="1"/>
      <c r="RW324" s="1"/>
      <c r="RX324" s="1"/>
      <c r="RY324" s="1"/>
      <c r="RZ324" s="1"/>
      <c r="SA324" s="1"/>
      <c r="SB324" s="1"/>
      <c r="SC324" s="1"/>
      <c r="SD324" s="1"/>
      <c r="SE324" s="1"/>
      <c r="SF324" s="1"/>
      <c r="SG324" s="1"/>
      <c r="SH324" s="1"/>
      <c r="SI324" s="1"/>
      <c r="SJ324" s="1"/>
      <c r="SK324" s="1"/>
      <c r="SL324" s="1"/>
      <c r="SM324" s="1"/>
      <c r="SN324" s="1"/>
      <c r="SO324" s="1"/>
      <c r="SP324" s="1"/>
      <c r="SQ324" s="1"/>
      <c r="SR324" s="1"/>
      <c r="SS324" s="1"/>
      <c r="ST324" s="1"/>
      <c r="SU324" s="1"/>
      <c r="SV324" s="1"/>
      <c r="SW324" s="1"/>
      <c r="SX324" s="1"/>
      <c r="SY324" s="1"/>
      <c r="SZ324" s="1"/>
      <c r="TA324" s="1"/>
      <c r="TB324" s="1"/>
      <c r="TC324" s="1"/>
      <c r="TD324" s="1"/>
      <c r="TE324" s="1"/>
      <c r="TF324" s="1"/>
      <c r="TG324" s="1"/>
      <c r="TH324" s="1"/>
      <c r="TI324" s="1"/>
      <c r="TJ324" s="1"/>
      <c r="TK324" s="1"/>
      <c r="TL324" s="1"/>
      <c r="TM324" s="1"/>
      <c r="TN324" s="1"/>
      <c r="TO324" s="1"/>
      <c r="TP324" s="1"/>
      <c r="TQ324" s="1"/>
      <c r="TR324" s="1"/>
      <c r="TS324" s="1"/>
      <c r="TT324" s="1"/>
      <c r="TU324" s="1"/>
      <c r="TV324" s="1"/>
      <c r="TW324" s="1"/>
      <c r="TX324" s="1"/>
      <c r="TY324" s="1"/>
      <c r="TZ324" s="1"/>
      <c r="UA324" s="1"/>
      <c r="UB324" s="1"/>
      <c r="UC324" s="1"/>
      <c r="UD324" s="1"/>
      <c r="UE324" s="1"/>
      <c r="UF324" s="1"/>
      <c r="UG324" s="1"/>
      <c r="UH324" s="1"/>
      <c r="UI324" s="1"/>
      <c r="UJ324" s="1"/>
      <c r="UK324" s="1"/>
      <c r="UL324" s="1"/>
      <c r="UM324" s="1"/>
      <c r="UN324" s="1"/>
      <c r="UO324" s="1"/>
      <c r="UP324" s="1"/>
      <c r="UQ324" s="1"/>
      <c r="UR324" s="1"/>
      <c r="US324" s="1"/>
      <c r="UT324" s="1"/>
      <c r="UU324" s="1"/>
      <c r="UV324" s="1"/>
      <c r="UW324" s="1"/>
      <c r="UX324" s="1"/>
      <c r="UY324" s="1"/>
      <c r="UZ324" s="1"/>
      <c r="VA324" s="1"/>
      <c r="VB324" s="1"/>
      <c r="VC324" s="1"/>
      <c r="VD324" s="1"/>
      <c r="VE324" s="1"/>
      <c r="VF324" s="1"/>
      <c r="VG324" s="1"/>
      <c r="VH324" s="1"/>
      <c r="VI324" s="1"/>
      <c r="VJ324" s="1"/>
      <c r="VK324" s="1"/>
      <c r="VL324" s="1"/>
      <c r="VM324" s="1"/>
      <c r="VN324" s="1"/>
      <c r="VO324" s="1"/>
      <c r="VP324" s="1"/>
      <c r="VQ324" s="1"/>
      <c r="VR324" s="1"/>
      <c r="VS324" s="1"/>
      <c r="VT324" s="1"/>
      <c r="VU324" s="1"/>
      <c r="VV324" s="1"/>
      <c r="VW324" s="1"/>
      <c r="VX324" s="1"/>
      <c r="VY324" s="1"/>
      <c r="VZ324" s="1"/>
      <c r="WA324" s="1"/>
      <c r="WB324" s="1"/>
      <c r="WC324" s="1"/>
      <c r="WD324" s="1"/>
      <c r="WE324" s="1"/>
      <c r="WF324" s="1"/>
      <c r="WG324" s="1"/>
      <c r="WH324" s="1"/>
      <c r="WI324" s="1"/>
      <c r="WJ324" s="1"/>
      <c r="WK324" s="1"/>
      <c r="WL324" s="1"/>
      <c r="WM324" s="1"/>
      <c r="WN324" s="1"/>
      <c r="WO324" s="1"/>
      <c r="WP324" s="1"/>
      <c r="WQ324" s="1"/>
      <c r="WR324" s="1"/>
      <c r="WS324" s="1"/>
      <c r="WT324" s="1"/>
      <c r="WU324" s="1"/>
      <c r="WV324" s="1"/>
      <c r="WW324" s="1"/>
      <c r="WX324" s="1"/>
      <c r="WY324" s="1"/>
      <c r="WZ324" s="1"/>
      <c r="XA324" s="1"/>
      <c r="XB324" s="1"/>
      <c r="XC324" s="1"/>
      <c r="XD324" s="1"/>
      <c r="XE324" s="1"/>
      <c r="XF324" s="1"/>
      <c r="XG324" s="1"/>
      <c r="XH324" s="1"/>
      <c r="XI324" s="1"/>
      <c r="XJ324" s="1"/>
      <c r="XK324" s="1"/>
      <c r="XL324" s="1"/>
      <c r="XM324" s="1"/>
      <c r="XN324" s="1"/>
      <c r="XO324" s="1"/>
      <c r="XP324" s="1"/>
      <c r="XQ324" s="1"/>
      <c r="XR324" s="1"/>
      <c r="XS324" s="1"/>
      <c r="XT324" s="1"/>
      <c r="XU324" s="1"/>
      <c r="XV324" s="1"/>
      <c r="XW324" s="1"/>
      <c r="XX324" s="1"/>
      <c r="XY324" s="1"/>
      <c r="XZ324" s="1"/>
      <c r="YA324" s="1"/>
      <c r="YB324" s="1"/>
      <c r="YC324" s="1"/>
      <c r="YD324" s="1"/>
      <c r="YE324" s="1"/>
      <c r="YF324" s="1"/>
      <c r="YG324" s="1"/>
      <c r="YH324" s="1"/>
      <c r="YI324" s="1"/>
      <c r="YJ324" s="1"/>
      <c r="YK324" s="1"/>
      <c r="YL324" s="1"/>
      <c r="YM324" s="1"/>
      <c r="YN324" s="1"/>
      <c r="YO324" s="1"/>
      <c r="YP324" s="1"/>
      <c r="YQ324" s="1"/>
      <c r="YR324" s="1"/>
      <c r="YS324" s="1"/>
      <c r="YT324" s="1"/>
      <c r="YU324" s="1"/>
      <c r="YV324" s="1"/>
      <c r="YW324" s="1"/>
      <c r="YX324" s="1"/>
      <c r="YY324" s="1"/>
      <c r="YZ324" s="1"/>
      <c r="ZA324" s="1"/>
      <c r="ZB324" s="1"/>
      <c r="ZC324" s="1"/>
      <c r="ZD324" s="1"/>
      <c r="ZE324" s="1"/>
      <c r="ZF324" s="1"/>
      <c r="ZG324" s="1"/>
      <c r="ZH324" s="1"/>
      <c r="ZI324" s="1"/>
      <c r="ZJ324" s="1"/>
      <c r="ZK324" s="1"/>
      <c r="ZL324" s="1"/>
      <c r="ZM324" s="1"/>
      <c r="ZN324" s="1"/>
      <c r="ZO324" s="1"/>
      <c r="ZP324" s="1"/>
      <c r="ZQ324" s="1"/>
      <c r="ZR324" s="1"/>
      <c r="ZS324" s="1"/>
      <c r="ZT324" s="1"/>
      <c r="ZU324" s="1"/>
      <c r="ZV324" s="1"/>
      <c r="ZW324" s="1"/>
      <c r="ZX324" s="1"/>
      <c r="ZY324" s="1"/>
      <c r="ZZ324" s="1"/>
      <c r="AAA324" s="1"/>
      <c r="AAB324" s="1"/>
      <c r="AAC324" s="1"/>
      <c r="AAD324" s="1"/>
      <c r="AAE324" s="1"/>
      <c r="AAF324" s="1"/>
      <c r="AAG324" s="1"/>
      <c r="AAH324" s="1"/>
      <c r="AAI324" s="1"/>
      <c r="AAJ324" s="1"/>
      <c r="AAK324" s="1"/>
      <c r="AAL324" s="1"/>
      <c r="AAM324" s="1"/>
      <c r="AAN324" s="1"/>
      <c r="AAO324" s="1"/>
      <c r="AAP324" s="1"/>
      <c r="AAQ324" s="1"/>
      <c r="AAR324" s="1"/>
      <c r="AAS324" s="1"/>
      <c r="AAT324" s="1"/>
      <c r="AAU324" s="1"/>
      <c r="AAV324" s="1"/>
      <c r="AAW324" s="1"/>
      <c r="AAX324" s="1"/>
      <c r="AAY324" s="1"/>
      <c r="AAZ324" s="1"/>
      <c r="ABA324" s="1"/>
      <c r="ABB324" s="1"/>
      <c r="ABC324" s="1"/>
      <c r="ABD324" s="1"/>
      <c r="ABE324" s="1"/>
      <c r="ABF324" s="1"/>
      <c r="ABG324" s="1"/>
      <c r="ABH324" s="1"/>
      <c r="ABI324" s="1"/>
      <c r="ABJ324" s="1"/>
      <c r="ABK324" s="1"/>
      <c r="ABL324" s="1"/>
      <c r="ABM324" s="1"/>
      <c r="ABN324" s="1"/>
      <c r="ABO324" s="1"/>
      <c r="ABP324" s="1"/>
      <c r="ABQ324" s="1"/>
      <c r="ABR324" s="1"/>
      <c r="ABS324" s="1"/>
      <c r="ABT324" s="1"/>
      <c r="ABU324" s="1"/>
      <c r="ABV324" s="1"/>
      <c r="ABW324" s="1"/>
      <c r="ABX324" s="1"/>
      <c r="ABY324" s="1"/>
      <c r="ABZ324" s="1"/>
      <c r="ACA324" s="1"/>
      <c r="ACB324" s="1"/>
      <c r="ACC324" s="1"/>
      <c r="ACD324" s="1"/>
      <c r="ACE324" s="1"/>
      <c r="ACF324" s="1"/>
      <c r="ACG324" s="1"/>
      <c r="ACH324" s="1"/>
      <c r="ACI324" s="1"/>
      <c r="ACJ324" s="1"/>
      <c r="ACK324" s="1"/>
      <c r="ACL324" s="1"/>
      <c r="ACM324" s="1"/>
      <c r="ACN324" s="1"/>
      <c r="ACO324" s="1"/>
      <c r="ACP324" s="1"/>
      <c r="ACQ324" s="1"/>
      <c r="ACR324" s="1"/>
      <c r="ACS324" s="1"/>
      <c r="ACT324" s="1"/>
      <c r="ACU324" s="1"/>
      <c r="ACV324" s="1"/>
      <c r="ACW324" s="1"/>
      <c r="ACX324" s="1"/>
      <c r="ACY324" s="1"/>
      <c r="ACZ324" s="1"/>
      <c r="ADA324" s="1"/>
    </row>
    <row r="325" spans="1:786" s="81" customFormat="1" ht="15.6" x14ac:dyDescent="0.3">
      <c r="A325" s="38">
        <v>3</v>
      </c>
      <c r="B325" s="41" t="s">
        <v>880</v>
      </c>
      <c r="C325" s="24" t="s">
        <v>99</v>
      </c>
      <c r="D325" s="25"/>
      <c r="E325" s="25"/>
      <c r="F325" s="25"/>
      <c r="G325" s="79"/>
      <c r="H325" s="25">
        <v>1</v>
      </c>
      <c r="I325" s="25" t="s">
        <v>47</v>
      </c>
      <c r="J325" s="25" t="s">
        <v>99</v>
      </c>
      <c r="K325" s="95">
        <v>171</v>
      </c>
      <c r="L325" s="28">
        <v>1961</v>
      </c>
      <c r="M325" s="29">
        <v>22621</v>
      </c>
      <c r="N325" s="30">
        <v>280</v>
      </c>
      <c r="O325" s="31"/>
      <c r="P325" s="31"/>
      <c r="Q325" s="32" t="s">
        <v>429</v>
      </c>
      <c r="R325" s="33" t="s">
        <v>881</v>
      </c>
      <c r="S325" s="34"/>
      <c r="T325" s="35" t="str">
        <f t="shared" si="35"/>
        <v>U</v>
      </c>
      <c r="U325" s="34"/>
      <c r="V325" s="34"/>
      <c r="W325" s="34"/>
      <c r="X325" s="34"/>
      <c r="Y325" s="34"/>
      <c r="Z325" s="34"/>
      <c r="AA325" s="34"/>
      <c r="AB325" s="1"/>
      <c r="AC325" s="36">
        <f t="shared" si="37"/>
        <v>1.4762848027551691E-4</v>
      </c>
      <c r="AD325" s="36">
        <f t="shared" si="38"/>
        <v>0</v>
      </c>
      <c r="AE325" s="36">
        <f t="shared" si="39"/>
        <v>0</v>
      </c>
      <c r="AF325" s="36">
        <f t="shared" si="40"/>
        <v>1.4762848027551691E-4</v>
      </c>
      <c r="AG325" s="37"/>
      <c r="AH325" s="37">
        <f>IF(A325=1,AF325,0)</f>
        <v>0</v>
      </c>
      <c r="AI325" s="37">
        <f>IF(A325=2,AF325,0)</f>
        <v>0</v>
      </c>
      <c r="AJ325" s="37">
        <f>IF(A325=3,AF325,0)</f>
        <v>1.4762848027551691E-4</v>
      </c>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c r="JB325" s="1"/>
      <c r="JC325" s="1"/>
      <c r="JD325" s="1"/>
      <c r="JE325" s="1"/>
      <c r="JF325" s="1"/>
      <c r="JG325" s="1"/>
      <c r="JH325" s="1"/>
      <c r="JI325" s="1"/>
      <c r="JJ325" s="1"/>
      <c r="JK325" s="1"/>
      <c r="JL325" s="1"/>
      <c r="JM325" s="1"/>
      <c r="JN325" s="1"/>
      <c r="JO325" s="1"/>
      <c r="JP325" s="1"/>
      <c r="JQ325" s="1"/>
      <c r="JR325" s="1"/>
      <c r="JS325" s="1"/>
      <c r="JT325" s="1"/>
      <c r="JU325" s="1"/>
      <c r="JV325" s="1"/>
      <c r="JW325" s="1"/>
      <c r="JX325" s="1"/>
      <c r="JY325" s="1"/>
      <c r="JZ325" s="1"/>
      <c r="KA325" s="1"/>
      <c r="KB325" s="1"/>
      <c r="KC325" s="1"/>
      <c r="KD325" s="1"/>
      <c r="KE325" s="1"/>
      <c r="KF325" s="1"/>
      <c r="KG325" s="1"/>
      <c r="KH325" s="1"/>
      <c r="KI325" s="1"/>
      <c r="KJ325" s="1"/>
      <c r="KK325" s="1"/>
      <c r="KL325" s="1"/>
      <c r="KM325" s="1"/>
      <c r="KN325" s="1"/>
      <c r="KO325" s="1"/>
      <c r="KP325" s="1"/>
      <c r="KQ325" s="1"/>
      <c r="KR325" s="1"/>
      <c r="KS325" s="1"/>
      <c r="KT325" s="1"/>
      <c r="KU325" s="1"/>
      <c r="KV325" s="1"/>
      <c r="KW325" s="1"/>
      <c r="KX325" s="1"/>
      <c r="KY325" s="1"/>
      <c r="KZ325" s="1"/>
      <c r="LA325" s="1"/>
      <c r="LB325" s="1"/>
      <c r="LC325" s="1"/>
      <c r="LD325" s="1"/>
      <c r="LE325" s="1"/>
      <c r="LF325" s="1"/>
      <c r="LG325" s="1"/>
      <c r="LH325" s="1"/>
      <c r="LI325" s="1"/>
      <c r="LJ325" s="1"/>
      <c r="LK325" s="1"/>
      <c r="LL325" s="1"/>
      <c r="LM325" s="1"/>
      <c r="LN325" s="1"/>
      <c r="LO325" s="1"/>
      <c r="LP325" s="1"/>
      <c r="LQ325" s="1"/>
      <c r="LR325" s="1"/>
      <c r="LS325" s="1"/>
      <c r="LT325" s="1"/>
      <c r="LU325" s="1"/>
      <c r="LV325" s="1"/>
      <c r="LW325" s="1"/>
      <c r="LX325" s="1"/>
      <c r="LY325" s="1"/>
      <c r="LZ325" s="1"/>
      <c r="MA325" s="1"/>
      <c r="MB325" s="1"/>
      <c r="MC325" s="1"/>
      <c r="MD325" s="1"/>
      <c r="ME325" s="1"/>
      <c r="MF325" s="1"/>
      <c r="MG325" s="1"/>
      <c r="MH325" s="1"/>
      <c r="MI325" s="1"/>
      <c r="MJ325" s="1"/>
      <c r="MK325" s="1"/>
      <c r="ML325" s="1"/>
      <c r="MM325" s="1"/>
      <c r="MN325" s="1"/>
      <c r="MO325" s="1"/>
      <c r="MP325" s="1"/>
      <c r="MQ325" s="1"/>
      <c r="MR325" s="1"/>
      <c r="MS325" s="1"/>
      <c r="MT325" s="1"/>
      <c r="MU325" s="1"/>
      <c r="MV325" s="1"/>
      <c r="MW325" s="1"/>
      <c r="MX325" s="1"/>
      <c r="MY325" s="1"/>
      <c r="MZ325" s="1"/>
      <c r="NA325" s="1"/>
      <c r="NB325" s="1"/>
      <c r="NC325" s="1"/>
      <c r="ND325" s="1"/>
      <c r="NE325" s="1"/>
      <c r="NF325" s="1"/>
      <c r="NG325" s="1"/>
      <c r="NH325" s="1"/>
      <c r="NI325" s="1"/>
      <c r="NJ325" s="1"/>
      <c r="NK325" s="1"/>
      <c r="NL325" s="1"/>
      <c r="NM325" s="1"/>
      <c r="NN325" s="1"/>
      <c r="NO325" s="1"/>
      <c r="NP325" s="1"/>
      <c r="NQ325" s="1"/>
      <c r="NR325" s="1"/>
      <c r="NS325" s="1"/>
      <c r="NT325" s="1"/>
      <c r="NU325" s="1"/>
      <c r="NV325" s="1"/>
      <c r="NW325" s="1"/>
      <c r="NX325" s="1"/>
      <c r="NY325" s="1"/>
      <c r="NZ325" s="1"/>
      <c r="OA325" s="1"/>
      <c r="OB325" s="1"/>
      <c r="OC325" s="1"/>
      <c r="OD325" s="1"/>
      <c r="OE325" s="1"/>
      <c r="OF325" s="1"/>
      <c r="OG325" s="1"/>
      <c r="OH325" s="1"/>
      <c r="OI325" s="1"/>
      <c r="OJ325" s="1"/>
      <c r="OK325" s="1"/>
      <c r="OL325" s="1"/>
      <c r="OM325" s="1"/>
      <c r="ON325" s="1"/>
      <c r="OO325" s="1"/>
      <c r="OP325" s="1"/>
      <c r="OQ325" s="1"/>
      <c r="OR325" s="1"/>
      <c r="OS325" s="1"/>
      <c r="OT325" s="1"/>
      <c r="OU325" s="1"/>
      <c r="OV325" s="1"/>
      <c r="OW325" s="1"/>
      <c r="OX325" s="1"/>
      <c r="OY325" s="1"/>
      <c r="OZ325" s="1"/>
      <c r="PA325" s="1"/>
      <c r="PB325" s="1"/>
      <c r="PC325" s="1"/>
      <c r="PD325" s="1"/>
      <c r="PE325" s="1"/>
      <c r="PF325" s="1"/>
      <c r="PG325" s="1"/>
      <c r="PH325" s="1"/>
      <c r="PI325" s="1"/>
      <c r="PJ325" s="1"/>
      <c r="PK325" s="1"/>
      <c r="PL325" s="1"/>
      <c r="PM325" s="1"/>
      <c r="PN325" s="1"/>
      <c r="PO325" s="1"/>
      <c r="PP325" s="1"/>
      <c r="PQ325" s="1"/>
      <c r="PR325" s="1"/>
      <c r="PS325" s="1"/>
      <c r="PT325" s="1"/>
      <c r="PU325" s="1"/>
      <c r="PV325" s="1"/>
      <c r="PW325" s="1"/>
      <c r="PX325" s="1"/>
      <c r="PY325" s="1"/>
      <c r="PZ325" s="1"/>
      <c r="QA325" s="1"/>
      <c r="QB325" s="1"/>
      <c r="QC325" s="1"/>
      <c r="QD325" s="1"/>
      <c r="QE325" s="1"/>
      <c r="QF325" s="1"/>
      <c r="QG325" s="1"/>
      <c r="QH325" s="1"/>
      <c r="QI325" s="1"/>
      <c r="QJ325" s="1"/>
      <c r="QK325" s="1"/>
      <c r="QL325" s="1"/>
      <c r="QM325" s="1"/>
      <c r="QN325" s="1"/>
      <c r="QO325" s="1"/>
      <c r="QP325" s="1"/>
      <c r="QQ325" s="1"/>
      <c r="QR325" s="1"/>
      <c r="QS325" s="1"/>
      <c r="QT325" s="1"/>
      <c r="QU325" s="1"/>
      <c r="QV325" s="1"/>
      <c r="QW325" s="1"/>
      <c r="QX325" s="1"/>
      <c r="QY325" s="1"/>
      <c r="QZ325" s="1"/>
      <c r="RA325" s="1"/>
      <c r="RB325" s="1"/>
      <c r="RC325" s="1"/>
      <c r="RD325" s="1"/>
      <c r="RE325" s="1"/>
      <c r="RF325" s="1"/>
      <c r="RG325" s="1"/>
      <c r="RH325" s="1"/>
      <c r="RI325" s="1"/>
      <c r="RJ325" s="1"/>
      <c r="RK325" s="1"/>
      <c r="RL325" s="1"/>
      <c r="RM325" s="1"/>
      <c r="RN325" s="1"/>
      <c r="RO325" s="1"/>
      <c r="RP325" s="1"/>
      <c r="RQ325" s="1"/>
      <c r="RR325" s="1"/>
      <c r="RS325" s="1"/>
      <c r="RT325" s="1"/>
      <c r="RU325" s="1"/>
      <c r="RV325" s="1"/>
      <c r="RW325" s="1"/>
      <c r="RX325" s="1"/>
      <c r="RY325" s="1"/>
      <c r="RZ325" s="1"/>
      <c r="SA325" s="1"/>
      <c r="SB325" s="1"/>
      <c r="SC325" s="1"/>
      <c r="SD325" s="1"/>
      <c r="SE325" s="1"/>
      <c r="SF325" s="1"/>
      <c r="SG325" s="1"/>
      <c r="SH325" s="1"/>
      <c r="SI325" s="1"/>
      <c r="SJ325" s="1"/>
      <c r="SK325" s="1"/>
      <c r="SL325" s="1"/>
      <c r="SM325" s="1"/>
      <c r="SN325" s="1"/>
      <c r="SO325" s="1"/>
      <c r="SP325" s="1"/>
      <c r="SQ325" s="1"/>
      <c r="SR325" s="1"/>
      <c r="SS325" s="1"/>
      <c r="ST325" s="1"/>
      <c r="SU325" s="1"/>
      <c r="SV325" s="1"/>
      <c r="SW325" s="1"/>
      <c r="SX325" s="1"/>
      <c r="SY325" s="1"/>
      <c r="SZ325" s="1"/>
      <c r="TA325" s="1"/>
      <c r="TB325" s="1"/>
      <c r="TC325" s="1"/>
      <c r="TD325" s="1"/>
      <c r="TE325" s="1"/>
      <c r="TF325" s="1"/>
      <c r="TG325" s="1"/>
      <c r="TH325" s="1"/>
      <c r="TI325" s="1"/>
      <c r="TJ325" s="1"/>
      <c r="TK325" s="1"/>
      <c r="TL325" s="1"/>
      <c r="TM325" s="1"/>
      <c r="TN325" s="1"/>
      <c r="TO325" s="1"/>
      <c r="TP325" s="1"/>
      <c r="TQ325" s="1"/>
      <c r="TR325" s="1"/>
      <c r="TS325" s="1"/>
      <c r="TT325" s="1"/>
      <c r="TU325" s="1"/>
      <c r="TV325" s="1"/>
      <c r="TW325" s="1"/>
      <c r="TX325" s="1"/>
      <c r="TY325" s="1"/>
      <c r="TZ325" s="1"/>
      <c r="UA325" s="1"/>
      <c r="UB325" s="1"/>
      <c r="UC325" s="1"/>
      <c r="UD325" s="1"/>
      <c r="UE325" s="1"/>
      <c r="UF325" s="1"/>
      <c r="UG325" s="1"/>
      <c r="UH325" s="1"/>
      <c r="UI325" s="1"/>
      <c r="UJ325" s="1"/>
      <c r="UK325" s="1"/>
      <c r="UL325" s="1"/>
      <c r="UM325" s="1"/>
      <c r="UN325" s="1"/>
      <c r="UO325" s="1"/>
      <c r="UP325" s="1"/>
      <c r="UQ325" s="1"/>
      <c r="UR325" s="1"/>
      <c r="US325" s="1"/>
      <c r="UT325" s="1"/>
      <c r="UU325" s="1"/>
      <c r="UV325" s="1"/>
      <c r="UW325" s="1"/>
      <c r="UX325" s="1"/>
      <c r="UY325" s="1"/>
      <c r="UZ325" s="1"/>
      <c r="VA325" s="1"/>
      <c r="VB325" s="1"/>
      <c r="VC325" s="1"/>
      <c r="VD325" s="1"/>
      <c r="VE325" s="1"/>
      <c r="VF325" s="1"/>
      <c r="VG325" s="1"/>
      <c r="VH325" s="1"/>
      <c r="VI325" s="1"/>
      <c r="VJ325" s="1"/>
      <c r="VK325" s="1"/>
      <c r="VL325" s="1"/>
      <c r="VM325" s="1"/>
      <c r="VN325" s="1"/>
      <c r="VO325" s="1"/>
      <c r="VP325" s="1"/>
      <c r="VQ325" s="1"/>
      <c r="VR325" s="1"/>
      <c r="VS325" s="1"/>
      <c r="VT325" s="1"/>
      <c r="VU325" s="1"/>
      <c r="VV325" s="1"/>
      <c r="VW325" s="1"/>
      <c r="VX325" s="1"/>
      <c r="VY325" s="1"/>
      <c r="VZ325" s="1"/>
      <c r="WA325" s="1"/>
      <c r="WB325" s="1"/>
      <c r="WC325" s="1"/>
      <c r="WD325" s="1"/>
      <c r="WE325" s="1"/>
      <c r="WF325" s="1"/>
      <c r="WG325" s="1"/>
      <c r="WH325" s="1"/>
      <c r="WI325" s="1"/>
      <c r="WJ325" s="1"/>
      <c r="WK325" s="1"/>
      <c r="WL325" s="1"/>
      <c r="WM325" s="1"/>
      <c r="WN325" s="1"/>
      <c r="WO325" s="1"/>
      <c r="WP325" s="1"/>
      <c r="WQ325" s="1"/>
      <c r="WR325" s="1"/>
      <c r="WS325" s="1"/>
      <c r="WT325" s="1"/>
      <c r="WU325" s="1"/>
      <c r="WV325" s="1"/>
      <c r="WW325" s="1"/>
      <c r="WX325" s="1"/>
      <c r="WY325" s="1"/>
      <c r="WZ325" s="1"/>
      <c r="XA325" s="1"/>
      <c r="XB325" s="1"/>
      <c r="XC325" s="1"/>
      <c r="XD325" s="1"/>
      <c r="XE325" s="1"/>
      <c r="XF325" s="1"/>
      <c r="XG325" s="1"/>
      <c r="XH325" s="1"/>
      <c r="XI325" s="1"/>
      <c r="XJ325" s="1"/>
      <c r="XK325" s="1"/>
      <c r="XL325" s="1"/>
      <c r="XM325" s="1"/>
      <c r="XN325" s="1"/>
      <c r="XO325" s="1"/>
      <c r="XP325" s="1"/>
      <c r="XQ325" s="1"/>
      <c r="XR325" s="1"/>
      <c r="XS325" s="1"/>
      <c r="XT325" s="1"/>
      <c r="XU325" s="1"/>
      <c r="XV325" s="1"/>
      <c r="XW325" s="1"/>
      <c r="XX325" s="1"/>
      <c r="XY325" s="1"/>
      <c r="XZ325" s="1"/>
      <c r="YA325" s="1"/>
      <c r="YB325" s="1"/>
      <c r="YC325" s="1"/>
      <c r="YD325" s="1"/>
      <c r="YE325" s="1"/>
      <c r="YF325" s="1"/>
      <c r="YG325" s="1"/>
      <c r="YH325" s="1"/>
      <c r="YI325" s="1"/>
      <c r="YJ325" s="1"/>
      <c r="YK325" s="1"/>
      <c r="YL325" s="1"/>
      <c r="YM325" s="1"/>
      <c r="YN325" s="1"/>
      <c r="YO325" s="1"/>
      <c r="YP325" s="1"/>
      <c r="YQ325" s="1"/>
      <c r="YR325" s="1"/>
      <c r="YS325" s="1"/>
      <c r="YT325" s="1"/>
      <c r="YU325" s="1"/>
      <c r="YV325" s="1"/>
      <c r="YW325" s="1"/>
      <c r="YX325" s="1"/>
      <c r="YY325" s="1"/>
      <c r="YZ325" s="1"/>
      <c r="ZA325" s="1"/>
      <c r="ZB325" s="1"/>
      <c r="ZC325" s="1"/>
      <c r="ZD325" s="1"/>
      <c r="ZE325" s="1"/>
      <c r="ZF325" s="1"/>
      <c r="ZG325" s="1"/>
      <c r="ZH325" s="1"/>
      <c r="ZI325" s="1"/>
      <c r="ZJ325" s="1"/>
      <c r="ZK325" s="1"/>
      <c r="ZL325" s="1"/>
      <c r="ZM325" s="1"/>
      <c r="ZN325" s="1"/>
      <c r="ZO325" s="1"/>
      <c r="ZP325" s="1"/>
      <c r="ZQ325" s="1"/>
      <c r="ZR325" s="1"/>
      <c r="ZS325" s="1"/>
      <c r="ZT325" s="1"/>
      <c r="ZU325" s="1"/>
      <c r="ZV325" s="1"/>
      <c r="ZW325" s="1"/>
      <c r="ZX325" s="1"/>
      <c r="ZY325" s="1"/>
      <c r="ZZ325" s="1"/>
      <c r="AAA325" s="1"/>
      <c r="AAB325" s="1"/>
      <c r="AAC325" s="1"/>
      <c r="AAD325" s="1"/>
      <c r="AAE325" s="1"/>
      <c r="AAF325" s="1"/>
      <c r="AAG325" s="1"/>
      <c r="AAH325" s="1"/>
      <c r="AAI325" s="1"/>
      <c r="AAJ325" s="1"/>
      <c r="AAK325" s="1"/>
      <c r="AAL325" s="1"/>
      <c r="AAM325" s="1"/>
      <c r="AAN325" s="1"/>
      <c r="AAO325" s="1"/>
      <c r="AAP325" s="1"/>
      <c r="AAQ325" s="1"/>
      <c r="AAR325" s="1"/>
      <c r="AAS325" s="1"/>
      <c r="AAT325" s="1"/>
      <c r="AAU325" s="1"/>
      <c r="AAV325" s="1"/>
      <c r="AAW325" s="1"/>
      <c r="AAX325" s="1"/>
      <c r="AAY325" s="1"/>
      <c r="AAZ325" s="1"/>
      <c r="ABA325" s="1"/>
      <c r="ABB325" s="1"/>
      <c r="ABC325" s="1"/>
      <c r="ABD325" s="1"/>
      <c r="ABE325" s="1"/>
      <c r="ABF325" s="1"/>
      <c r="ABG325" s="1"/>
      <c r="ABH325" s="1"/>
      <c r="ABI325" s="1"/>
      <c r="ABJ325" s="1"/>
      <c r="ABK325" s="1"/>
      <c r="ABL325" s="1"/>
      <c r="ABM325" s="1"/>
      <c r="ABN325" s="1"/>
      <c r="ABO325" s="1"/>
      <c r="ABP325" s="1"/>
      <c r="ABQ325" s="1"/>
      <c r="ABR325" s="1"/>
      <c r="ABS325" s="1"/>
      <c r="ABT325" s="1"/>
      <c r="ABU325" s="1"/>
      <c r="ABV325" s="1"/>
      <c r="ABW325" s="1"/>
      <c r="ABX325" s="1"/>
      <c r="ABY325" s="1"/>
      <c r="ABZ325" s="1"/>
      <c r="ACA325" s="1"/>
      <c r="ACB325" s="1"/>
      <c r="ACC325" s="1"/>
      <c r="ACD325" s="1"/>
      <c r="ACE325" s="1"/>
      <c r="ACF325" s="1"/>
      <c r="ACG325" s="1"/>
      <c r="ACH325" s="1"/>
      <c r="ACI325" s="1"/>
      <c r="ACJ325" s="1"/>
      <c r="ACK325" s="1"/>
      <c r="ACL325" s="1"/>
      <c r="ACM325" s="1"/>
      <c r="ACN325" s="1"/>
      <c r="ACO325" s="1"/>
      <c r="ACP325" s="1"/>
      <c r="ACQ325" s="1"/>
      <c r="ACR325" s="1"/>
      <c r="ACS325" s="1"/>
      <c r="ACT325" s="1"/>
      <c r="ACU325" s="1"/>
      <c r="ACV325" s="1"/>
      <c r="ACW325" s="1"/>
      <c r="ACX325" s="1"/>
      <c r="ACY325" s="1"/>
      <c r="ACZ325" s="1"/>
      <c r="ADA325" s="1"/>
    </row>
    <row r="326" spans="1:786" ht="39.6" customHeight="1" x14ac:dyDescent="0.3">
      <c r="A326" s="38">
        <v>3</v>
      </c>
      <c r="B326" s="41" t="s">
        <v>882</v>
      </c>
      <c r="C326" s="24" t="s">
        <v>184</v>
      </c>
      <c r="D326" s="25"/>
      <c r="E326" s="25"/>
      <c r="F326" s="25"/>
      <c r="G326" s="79"/>
      <c r="H326" s="25">
        <v>1</v>
      </c>
      <c r="I326" s="25" t="s">
        <v>47</v>
      </c>
      <c r="J326" s="25" t="s">
        <v>53</v>
      </c>
      <c r="K326" s="95">
        <v>124</v>
      </c>
      <c r="L326" s="28">
        <v>1961</v>
      </c>
      <c r="M326" s="137">
        <v>22616</v>
      </c>
      <c r="N326" s="30"/>
      <c r="O326" s="31">
        <v>0.7</v>
      </c>
      <c r="P326" s="31"/>
      <c r="Q326" s="32" t="s">
        <v>429</v>
      </c>
      <c r="R326" s="33" t="s">
        <v>883</v>
      </c>
      <c r="S326" s="34" t="s">
        <v>270</v>
      </c>
      <c r="T326" s="35" t="str">
        <f t="shared" si="35"/>
        <v>Coal</v>
      </c>
      <c r="U326" s="34"/>
      <c r="V326" s="34"/>
      <c r="W326" s="34"/>
      <c r="X326" s="34"/>
      <c r="Y326" s="34"/>
      <c r="Z326" s="34"/>
      <c r="AA326" s="34"/>
      <c r="AC326" s="36">
        <f t="shared" si="37"/>
        <v>0</v>
      </c>
      <c r="AD326" s="36">
        <f t="shared" si="38"/>
        <v>1.7948717948717947E-2</v>
      </c>
      <c r="AE326" s="36">
        <f t="shared" si="39"/>
        <v>0</v>
      </c>
      <c r="AF326" s="36">
        <f t="shared" si="40"/>
        <v>1.7948717948717947E-2</v>
      </c>
      <c r="AG326" s="37"/>
      <c r="AH326" s="37">
        <f>IF(A326=1,AF326,0)</f>
        <v>0</v>
      </c>
      <c r="AI326" s="37">
        <f>IF(A326=2,AF326,0)</f>
        <v>0</v>
      </c>
      <c r="AJ326" s="37">
        <f>IF(A326=3,AF326,0)</f>
        <v>1.7948717948717947E-2</v>
      </c>
      <c r="ADB326" s="126"/>
      <c r="ADC326" s="126"/>
      <c r="ADD326" s="126"/>
      <c r="ADE326" s="126"/>
      <c r="ADF326" s="126"/>
    </row>
    <row r="327" spans="1:786" s="143" customFormat="1" ht="15.6" x14ac:dyDescent="0.3">
      <c r="A327" s="409">
        <v>2</v>
      </c>
      <c r="B327" s="41" t="s">
        <v>884</v>
      </c>
      <c r="C327" s="24" t="s">
        <v>184</v>
      </c>
      <c r="D327" s="25"/>
      <c r="E327" s="25"/>
      <c r="F327" s="25">
        <v>46</v>
      </c>
      <c r="G327" s="79">
        <v>550000</v>
      </c>
      <c r="H327" s="25">
        <v>1</v>
      </c>
      <c r="I327" s="25" t="s">
        <v>47</v>
      </c>
      <c r="J327" s="25" t="s">
        <v>206</v>
      </c>
      <c r="K327" s="95" t="s">
        <v>44</v>
      </c>
      <c r="L327" s="28">
        <v>1961</v>
      </c>
      <c r="M327" s="92">
        <v>1961</v>
      </c>
      <c r="N327" s="30">
        <v>136000</v>
      </c>
      <c r="O327" s="31">
        <v>0.6</v>
      </c>
      <c r="P327" s="31">
        <v>11</v>
      </c>
      <c r="Q327" s="32" t="s">
        <v>885</v>
      </c>
      <c r="R327" s="33" t="s">
        <v>886</v>
      </c>
      <c r="S327" s="34" t="s">
        <v>270</v>
      </c>
      <c r="T327" s="35" t="str">
        <f t="shared" si="35"/>
        <v>Coal</v>
      </c>
      <c r="U327" s="34"/>
      <c r="V327" s="34"/>
      <c r="W327" s="34"/>
      <c r="X327" s="34"/>
      <c r="Y327" s="34"/>
      <c r="Z327" s="34"/>
      <c r="AA327" s="34"/>
      <c r="AB327" s="1"/>
      <c r="AC327" s="36">
        <f t="shared" si="37"/>
        <v>7.1705261848108215E-2</v>
      </c>
      <c r="AD327" s="36">
        <f t="shared" si="38"/>
        <v>1.5384615384615384E-2</v>
      </c>
      <c r="AE327" s="36">
        <f t="shared" si="39"/>
        <v>0.7857142857142857</v>
      </c>
      <c r="AF327" s="36">
        <f t="shared" si="40"/>
        <v>0.87280416294700935</v>
      </c>
      <c r="AG327" s="37"/>
      <c r="AH327" s="37">
        <f>IF(A327=1,AF327,0)</f>
        <v>0</v>
      </c>
      <c r="AI327" s="37">
        <f>IF(A327=2,AF327,0)</f>
        <v>0.87280416294700935</v>
      </c>
      <c r="AJ327" s="37">
        <f>IF(A327=3,AF327,0)</f>
        <v>0</v>
      </c>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23"/>
      <c r="EE327" s="123"/>
      <c r="EF327" s="123"/>
      <c r="EG327" s="123"/>
      <c r="EH327" s="123"/>
      <c r="EI327" s="123"/>
      <c r="EJ327" s="123"/>
      <c r="EK327" s="123"/>
      <c r="EL327" s="123"/>
      <c r="EM327" s="123"/>
      <c r="EN327" s="123"/>
      <c r="EO327" s="123"/>
      <c r="EP327" s="123"/>
      <c r="EQ327" s="123"/>
      <c r="ER327" s="123"/>
      <c r="ES327" s="123"/>
      <c r="ET327" s="123"/>
      <c r="EU327" s="123"/>
      <c r="EV327" s="123"/>
      <c r="EW327" s="123"/>
      <c r="EX327" s="123"/>
      <c r="EY327" s="123"/>
      <c r="EZ327" s="123"/>
      <c r="FA327" s="123"/>
      <c r="FB327" s="123"/>
      <c r="FC327" s="123"/>
      <c r="FD327" s="123"/>
      <c r="FE327" s="123"/>
      <c r="FF327" s="123"/>
      <c r="FG327" s="123"/>
      <c r="FH327" s="123"/>
      <c r="FI327" s="123"/>
      <c r="FJ327" s="123"/>
      <c r="FK327" s="123"/>
      <c r="FL327" s="123"/>
      <c r="FM327" s="123"/>
      <c r="FN327" s="123"/>
      <c r="FO327" s="123"/>
      <c r="FP327" s="123"/>
      <c r="FQ327" s="123"/>
      <c r="FR327" s="123"/>
      <c r="FS327" s="123"/>
      <c r="FT327" s="123"/>
      <c r="FU327" s="123"/>
      <c r="FV327" s="123"/>
      <c r="FW327" s="123"/>
      <c r="FX327" s="123"/>
      <c r="FY327" s="123"/>
      <c r="FZ327" s="123"/>
      <c r="GA327" s="123"/>
      <c r="GB327" s="123"/>
      <c r="GC327" s="123"/>
      <c r="GD327" s="123"/>
      <c r="GE327" s="123"/>
      <c r="GF327" s="123"/>
      <c r="GG327" s="123"/>
      <c r="GH327" s="123"/>
      <c r="GI327" s="123"/>
      <c r="GJ327" s="123"/>
      <c r="GK327" s="123"/>
      <c r="GL327" s="123"/>
      <c r="GM327" s="123"/>
      <c r="GN327" s="123"/>
      <c r="GO327" s="123"/>
      <c r="GP327" s="123"/>
      <c r="GQ327" s="123"/>
      <c r="GR327" s="123"/>
      <c r="GS327" s="123"/>
      <c r="GT327" s="123"/>
      <c r="GU327" s="123"/>
      <c r="GV327" s="123"/>
      <c r="GW327" s="123"/>
      <c r="GX327" s="123"/>
      <c r="GY327" s="123"/>
      <c r="GZ327" s="123"/>
      <c r="HA327" s="123"/>
      <c r="HB327" s="123"/>
      <c r="HC327" s="123"/>
      <c r="HD327" s="123"/>
      <c r="HE327" s="123"/>
      <c r="HF327" s="123"/>
      <c r="HG327" s="123"/>
      <c r="HH327" s="123"/>
      <c r="HI327" s="123"/>
      <c r="HJ327" s="123"/>
      <c r="HK327" s="123"/>
      <c r="HL327" s="123"/>
      <c r="HM327" s="123"/>
      <c r="HN327" s="123"/>
      <c r="HO327" s="123"/>
      <c r="HP327" s="123"/>
      <c r="HQ327" s="123"/>
      <c r="HR327" s="123"/>
      <c r="HS327" s="123"/>
      <c r="HT327" s="123"/>
      <c r="HU327" s="123"/>
      <c r="HV327" s="123"/>
      <c r="HW327" s="123"/>
      <c r="HX327" s="123"/>
      <c r="HY327" s="123"/>
      <c r="HZ327" s="123"/>
      <c r="IA327" s="123"/>
      <c r="IB327" s="123"/>
      <c r="IC327" s="123"/>
      <c r="ID327" s="123"/>
      <c r="IE327" s="123"/>
      <c r="IF327" s="123"/>
      <c r="IG327" s="123"/>
      <c r="IH327" s="123"/>
      <c r="II327" s="123"/>
      <c r="IJ327" s="123"/>
      <c r="IK327" s="123"/>
      <c r="IL327" s="123"/>
      <c r="IM327" s="123"/>
      <c r="IN327" s="123"/>
      <c r="IO327" s="123"/>
      <c r="IP327" s="123"/>
      <c r="IQ327" s="123"/>
      <c r="IR327" s="123"/>
      <c r="IS327" s="123"/>
      <c r="IT327" s="123"/>
      <c r="IU327" s="123"/>
      <c r="IV327" s="123"/>
      <c r="IW327" s="123"/>
      <c r="IX327" s="123"/>
      <c r="IY327" s="123"/>
      <c r="IZ327" s="123"/>
      <c r="JA327" s="123"/>
      <c r="JB327" s="123"/>
      <c r="JC327" s="123"/>
      <c r="JD327" s="123"/>
      <c r="JE327" s="123"/>
      <c r="JF327" s="123"/>
      <c r="JG327" s="123"/>
      <c r="JH327" s="123"/>
      <c r="JI327" s="123"/>
      <c r="JJ327" s="123"/>
      <c r="JK327" s="123"/>
      <c r="JL327" s="123"/>
      <c r="JM327" s="123"/>
      <c r="JN327" s="123"/>
      <c r="JO327" s="123"/>
      <c r="JP327" s="123"/>
      <c r="JQ327" s="123"/>
      <c r="JR327" s="123"/>
      <c r="JS327" s="123"/>
      <c r="JT327" s="123"/>
      <c r="JU327" s="123"/>
      <c r="JV327" s="123"/>
      <c r="JW327" s="123"/>
      <c r="JX327" s="123"/>
      <c r="JY327" s="123"/>
      <c r="JZ327" s="123"/>
      <c r="KA327" s="123"/>
      <c r="KB327" s="123"/>
      <c r="KC327" s="123"/>
      <c r="KD327" s="123"/>
      <c r="KE327" s="123"/>
      <c r="KF327" s="123"/>
      <c r="KG327" s="123"/>
      <c r="KH327" s="123"/>
      <c r="KI327" s="123"/>
      <c r="KJ327" s="123"/>
      <c r="KK327" s="123"/>
      <c r="KL327" s="123"/>
      <c r="KM327" s="123"/>
      <c r="KN327" s="123"/>
      <c r="KO327" s="123"/>
      <c r="KP327" s="123"/>
      <c r="KQ327" s="123"/>
      <c r="KR327" s="123"/>
      <c r="KS327" s="123"/>
      <c r="KT327" s="123"/>
      <c r="KU327" s="123"/>
      <c r="KV327" s="123"/>
      <c r="KW327" s="123"/>
      <c r="KX327" s="123"/>
      <c r="KY327" s="123"/>
      <c r="KZ327" s="123"/>
      <c r="LA327" s="123"/>
      <c r="LB327" s="123"/>
      <c r="LC327" s="123"/>
      <c r="LD327" s="123"/>
      <c r="LE327" s="123"/>
      <c r="LF327" s="123"/>
      <c r="LG327" s="123"/>
      <c r="LH327" s="123"/>
      <c r="LI327" s="123"/>
      <c r="LJ327" s="123"/>
      <c r="LK327" s="123"/>
      <c r="LL327" s="123"/>
      <c r="LM327" s="123"/>
      <c r="LN327" s="123"/>
      <c r="LO327" s="123"/>
      <c r="LP327" s="123"/>
      <c r="LQ327" s="123"/>
      <c r="LR327" s="123"/>
      <c r="LS327" s="123"/>
      <c r="LT327" s="123"/>
      <c r="LU327" s="123"/>
      <c r="LV327" s="123"/>
      <c r="LW327" s="123"/>
      <c r="LX327" s="123"/>
      <c r="LY327" s="123"/>
      <c r="LZ327" s="123"/>
      <c r="MA327" s="123"/>
      <c r="MB327" s="123"/>
      <c r="MC327" s="123"/>
      <c r="MD327" s="123"/>
      <c r="ME327" s="123"/>
      <c r="MF327" s="123"/>
      <c r="MG327" s="123"/>
      <c r="MH327" s="123"/>
      <c r="MI327" s="123"/>
      <c r="MJ327" s="123"/>
      <c r="MK327" s="123"/>
      <c r="ML327" s="123"/>
      <c r="MM327" s="123"/>
      <c r="MN327" s="123"/>
      <c r="MO327" s="123"/>
      <c r="MP327" s="123"/>
      <c r="MQ327" s="123"/>
      <c r="MR327" s="123"/>
      <c r="MS327" s="123"/>
      <c r="MT327" s="123"/>
      <c r="MU327" s="123"/>
      <c r="MV327" s="123"/>
      <c r="MW327" s="123"/>
      <c r="MX327" s="123"/>
      <c r="MY327" s="123"/>
      <c r="MZ327" s="123"/>
      <c r="NA327" s="123"/>
      <c r="NB327" s="123"/>
      <c r="NC327" s="123"/>
      <c r="ND327" s="123"/>
      <c r="NE327" s="123"/>
      <c r="NF327" s="123"/>
      <c r="NG327" s="123"/>
      <c r="NH327" s="123"/>
      <c r="NI327" s="123"/>
      <c r="NJ327" s="123"/>
      <c r="NK327" s="123"/>
      <c r="NL327" s="123"/>
      <c r="NM327" s="123"/>
      <c r="NN327" s="123"/>
      <c r="NO327" s="123"/>
      <c r="NP327" s="123"/>
      <c r="NQ327" s="123"/>
      <c r="NR327" s="123"/>
      <c r="NS327" s="123"/>
      <c r="NT327" s="123"/>
      <c r="NU327" s="123"/>
      <c r="NV327" s="123"/>
      <c r="NW327" s="123"/>
      <c r="NX327" s="123"/>
      <c r="NY327" s="123"/>
      <c r="NZ327" s="123"/>
      <c r="OA327" s="123"/>
      <c r="OB327" s="123"/>
      <c r="OC327" s="123"/>
      <c r="OD327" s="123"/>
      <c r="OE327" s="123"/>
      <c r="OF327" s="123"/>
      <c r="OG327" s="123"/>
      <c r="OH327" s="123"/>
      <c r="OI327" s="123"/>
      <c r="OJ327" s="123"/>
      <c r="OK327" s="123"/>
      <c r="OL327" s="123"/>
      <c r="OM327" s="123"/>
      <c r="ON327" s="123"/>
      <c r="OO327" s="123"/>
      <c r="OP327" s="123"/>
      <c r="OQ327" s="123"/>
      <c r="OR327" s="123"/>
      <c r="OS327" s="123"/>
      <c r="OT327" s="123"/>
      <c r="OU327" s="123"/>
      <c r="OV327" s="123"/>
      <c r="OW327" s="123"/>
      <c r="OX327" s="123"/>
      <c r="OY327" s="123"/>
      <c r="OZ327" s="123"/>
      <c r="PA327" s="123"/>
      <c r="PB327" s="123"/>
      <c r="PC327" s="123"/>
      <c r="PD327" s="123"/>
      <c r="PE327" s="123"/>
      <c r="PF327" s="123"/>
      <c r="PG327" s="123"/>
      <c r="PH327" s="123"/>
      <c r="PI327" s="123"/>
      <c r="PJ327" s="123"/>
      <c r="PK327" s="123"/>
      <c r="PL327" s="123"/>
      <c r="PM327" s="123"/>
      <c r="PN327" s="123"/>
      <c r="PO327" s="123"/>
      <c r="PP327" s="123"/>
      <c r="PQ327" s="123"/>
      <c r="PR327" s="123"/>
      <c r="PS327" s="123"/>
      <c r="PT327" s="123"/>
      <c r="PU327" s="123"/>
      <c r="PV327" s="123"/>
      <c r="PW327" s="123"/>
      <c r="PX327" s="123"/>
      <c r="PY327" s="123"/>
      <c r="PZ327" s="123"/>
      <c r="QA327" s="123"/>
      <c r="QB327" s="123"/>
      <c r="QC327" s="123"/>
      <c r="QD327" s="123"/>
      <c r="QE327" s="123"/>
      <c r="QF327" s="123"/>
      <c r="QG327" s="123"/>
      <c r="QH327" s="123"/>
      <c r="QI327" s="123"/>
      <c r="QJ327" s="123"/>
      <c r="QK327" s="123"/>
      <c r="QL327" s="123"/>
      <c r="QM327" s="123"/>
      <c r="QN327" s="123"/>
      <c r="QO327" s="123"/>
      <c r="QP327" s="123"/>
      <c r="QQ327" s="123"/>
      <c r="QR327" s="123"/>
      <c r="QS327" s="123"/>
      <c r="QT327" s="123"/>
      <c r="QU327" s="123"/>
      <c r="QV327" s="123"/>
      <c r="QW327" s="123"/>
      <c r="QX327" s="123"/>
      <c r="QY327" s="123"/>
      <c r="QZ327" s="123"/>
      <c r="RA327" s="123"/>
      <c r="RB327" s="123"/>
      <c r="RC327" s="123"/>
      <c r="RD327" s="123"/>
      <c r="RE327" s="123"/>
      <c r="RF327" s="123"/>
      <c r="RG327" s="123"/>
      <c r="RH327" s="123"/>
      <c r="RI327" s="123"/>
      <c r="RJ327" s="123"/>
      <c r="RK327" s="123"/>
      <c r="RL327" s="123"/>
      <c r="RM327" s="123"/>
      <c r="RN327" s="123"/>
      <c r="RO327" s="123"/>
      <c r="RP327" s="123"/>
      <c r="RQ327" s="123"/>
      <c r="RR327" s="123"/>
      <c r="RS327" s="123"/>
      <c r="RT327" s="123"/>
      <c r="RU327" s="123"/>
      <c r="RV327" s="123"/>
      <c r="RW327" s="123"/>
      <c r="RX327" s="123"/>
      <c r="RY327" s="123"/>
      <c r="RZ327" s="123"/>
      <c r="SA327" s="123"/>
      <c r="SB327" s="123"/>
      <c r="SC327" s="123"/>
      <c r="SD327" s="123"/>
      <c r="SE327" s="123"/>
      <c r="SF327" s="123"/>
      <c r="SG327" s="123"/>
      <c r="SH327" s="123"/>
      <c r="SI327" s="123"/>
      <c r="SJ327" s="123"/>
      <c r="SK327" s="123"/>
      <c r="SL327" s="123"/>
      <c r="SM327" s="123"/>
      <c r="SN327" s="123"/>
      <c r="SO327" s="123"/>
      <c r="SP327" s="123"/>
      <c r="SQ327" s="123"/>
      <c r="SR327" s="123"/>
      <c r="SS327" s="123"/>
      <c r="ST327" s="123"/>
      <c r="SU327" s="123"/>
      <c r="SV327" s="123"/>
      <c r="SW327" s="123"/>
      <c r="SX327" s="123"/>
      <c r="SY327" s="123"/>
      <c r="SZ327" s="123"/>
      <c r="TA327" s="123"/>
      <c r="TB327" s="123"/>
      <c r="TC327" s="123"/>
      <c r="TD327" s="123"/>
      <c r="TE327" s="123"/>
      <c r="TF327" s="123"/>
      <c r="TG327" s="123"/>
      <c r="TH327" s="123"/>
      <c r="TI327" s="123"/>
      <c r="TJ327" s="123"/>
      <c r="TK327" s="123"/>
      <c r="TL327" s="123"/>
      <c r="TM327" s="123"/>
      <c r="TN327" s="123"/>
      <c r="TO327" s="123"/>
      <c r="TP327" s="123"/>
      <c r="TQ327" s="123"/>
      <c r="TR327" s="123"/>
      <c r="TS327" s="123"/>
      <c r="TT327" s="123"/>
      <c r="TU327" s="123"/>
      <c r="TV327" s="123"/>
      <c r="TW327" s="123"/>
      <c r="TX327" s="123"/>
      <c r="TY327" s="123"/>
      <c r="TZ327" s="123"/>
      <c r="UA327" s="123"/>
      <c r="UB327" s="123"/>
      <c r="UC327" s="123"/>
      <c r="UD327" s="123"/>
      <c r="UE327" s="123"/>
      <c r="UF327" s="123"/>
      <c r="UG327" s="123"/>
      <c r="UH327" s="123"/>
      <c r="UI327" s="123"/>
      <c r="UJ327" s="123"/>
      <c r="UK327" s="123"/>
      <c r="UL327" s="123"/>
      <c r="UM327" s="123"/>
      <c r="UN327" s="123"/>
      <c r="UO327" s="123"/>
      <c r="UP327" s="123"/>
      <c r="UQ327" s="123"/>
      <c r="UR327" s="123"/>
      <c r="US327" s="123"/>
      <c r="UT327" s="123"/>
      <c r="UU327" s="123"/>
      <c r="UV327" s="123"/>
      <c r="UW327" s="123"/>
      <c r="UX327" s="123"/>
      <c r="UY327" s="123"/>
      <c r="UZ327" s="123"/>
      <c r="VA327" s="123"/>
      <c r="VB327" s="123"/>
      <c r="VC327" s="123"/>
      <c r="VD327" s="123"/>
      <c r="VE327" s="123"/>
      <c r="VF327" s="123"/>
      <c r="VG327" s="123"/>
      <c r="VH327" s="123"/>
      <c r="VI327" s="123"/>
      <c r="VJ327" s="123"/>
      <c r="VK327" s="123"/>
      <c r="VL327" s="123"/>
      <c r="VM327" s="123"/>
      <c r="VN327" s="123"/>
      <c r="VO327" s="123"/>
      <c r="VP327" s="123"/>
      <c r="VQ327" s="123"/>
      <c r="VR327" s="123"/>
      <c r="VS327" s="123"/>
      <c r="VT327" s="123"/>
      <c r="VU327" s="123"/>
      <c r="VV327" s="123"/>
      <c r="VW327" s="123"/>
      <c r="VX327" s="123"/>
      <c r="VY327" s="123"/>
      <c r="VZ327" s="123"/>
      <c r="WA327" s="123"/>
      <c r="WB327" s="123"/>
      <c r="WC327" s="123"/>
      <c r="WD327" s="123"/>
      <c r="WE327" s="123"/>
      <c r="WF327" s="123"/>
      <c r="WG327" s="123"/>
      <c r="WH327" s="123"/>
      <c r="WI327" s="123"/>
      <c r="WJ327" s="123"/>
      <c r="WK327" s="123"/>
      <c r="WL327" s="123"/>
      <c r="WM327" s="123"/>
      <c r="WN327" s="123"/>
      <c r="WO327" s="123"/>
      <c r="WP327" s="123"/>
      <c r="WQ327" s="123"/>
      <c r="WR327" s="123"/>
      <c r="WS327" s="123"/>
      <c r="WT327" s="123"/>
      <c r="WU327" s="123"/>
      <c r="WV327" s="123"/>
      <c r="WW327" s="123"/>
      <c r="WX327" s="123"/>
      <c r="WY327" s="123"/>
      <c r="WZ327" s="123"/>
      <c r="XA327" s="123"/>
      <c r="XB327" s="123"/>
      <c r="XC327" s="123"/>
      <c r="XD327" s="123"/>
      <c r="XE327" s="123"/>
      <c r="XF327" s="123"/>
      <c r="XG327" s="123"/>
      <c r="XH327" s="123"/>
      <c r="XI327" s="123"/>
      <c r="XJ327" s="123"/>
      <c r="XK327" s="123"/>
      <c r="XL327" s="123"/>
      <c r="XM327" s="123"/>
      <c r="XN327" s="123"/>
      <c r="XO327" s="123"/>
      <c r="XP327" s="123"/>
      <c r="XQ327" s="123"/>
      <c r="XR327" s="123"/>
      <c r="XS327" s="123"/>
      <c r="XT327" s="123"/>
      <c r="XU327" s="123"/>
      <c r="XV327" s="123"/>
      <c r="XW327" s="123"/>
      <c r="XX327" s="123"/>
      <c r="XY327" s="123"/>
      <c r="XZ327" s="123"/>
      <c r="YA327" s="123"/>
      <c r="YB327" s="123"/>
      <c r="YC327" s="123"/>
      <c r="YD327" s="123"/>
      <c r="YE327" s="123"/>
      <c r="YF327" s="123"/>
      <c r="YG327" s="123"/>
      <c r="YH327" s="123"/>
      <c r="YI327" s="123"/>
      <c r="YJ327" s="123"/>
      <c r="YK327" s="123"/>
      <c r="YL327" s="123"/>
      <c r="YM327" s="123"/>
      <c r="YN327" s="123"/>
      <c r="YO327" s="123"/>
      <c r="YP327" s="123"/>
      <c r="YQ327" s="123"/>
      <c r="YR327" s="123"/>
      <c r="YS327" s="123"/>
      <c r="YT327" s="123"/>
      <c r="YU327" s="123"/>
      <c r="YV327" s="123"/>
      <c r="YW327" s="123"/>
      <c r="YX327" s="123"/>
      <c r="YY327" s="123"/>
      <c r="YZ327" s="123"/>
      <c r="ZA327" s="123"/>
      <c r="ZB327" s="123"/>
      <c r="ZC327" s="123"/>
      <c r="ZD327" s="123"/>
      <c r="ZE327" s="123"/>
      <c r="ZF327" s="123"/>
      <c r="ZG327" s="123"/>
      <c r="ZH327" s="123"/>
      <c r="ZI327" s="123"/>
      <c r="ZJ327" s="123"/>
      <c r="ZK327" s="123"/>
      <c r="ZL327" s="123"/>
      <c r="ZM327" s="123"/>
      <c r="ZN327" s="123"/>
      <c r="ZO327" s="123"/>
      <c r="ZP327" s="123"/>
      <c r="ZQ327" s="123"/>
      <c r="ZR327" s="123"/>
      <c r="ZS327" s="123"/>
      <c r="ZT327" s="123"/>
      <c r="ZU327" s="123"/>
      <c r="ZV327" s="123"/>
      <c r="ZW327" s="123"/>
      <c r="ZX327" s="123"/>
      <c r="ZY327" s="123"/>
      <c r="ZZ327" s="123"/>
      <c r="AAA327" s="123"/>
      <c r="AAB327" s="123"/>
      <c r="AAC327" s="123"/>
      <c r="AAD327" s="123"/>
      <c r="AAE327" s="123"/>
      <c r="AAF327" s="123"/>
      <c r="AAG327" s="123"/>
      <c r="AAH327" s="123"/>
      <c r="AAI327" s="123"/>
      <c r="AAJ327" s="123"/>
      <c r="AAK327" s="123"/>
      <c r="AAL327" s="123"/>
      <c r="AAM327" s="123"/>
      <c r="AAN327" s="123"/>
      <c r="AAO327" s="123"/>
      <c r="AAP327" s="123"/>
      <c r="AAQ327" s="123"/>
      <c r="AAR327" s="123"/>
      <c r="AAS327" s="123"/>
      <c r="AAT327" s="123"/>
      <c r="AAU327" s="123"/>
      <c r="AAV327" s="123"/>
      <c r="AAW327" s="123"/>
      <c r="AAX327" s="123"/>
      <c r="AAY327" s="123"/>
      <c r="AAZ327" s="123"/>
      <c r="ABA327" s="123"/>
      <c r="ABB327" s="123"/>
      <c r="ABC327" s="123"/>
      <c r="ABD327" s="123"/>
      <c r="ABE327" s="123"/>
      <c r="ABF327" s="123"/>
      <c r="ABG327" s="123"/>
      <c r="ABH327" s="123"/>
      <c r="ABI327" s="123"/>
      <c r="ABJ327" s="123"/>
      <c r="ABK327" s="123"/>
      <c r="ABL327" s="123"/>
      <c r="ABM327" s="123"/>
      <c r="ABN327" s="123"/>
      <c r="ABO327" s="123"/>
      <c r="ABP327" s="123"/>
      <c r="ABQ327" s="123"/>
      <c r="ABR327" s="123"/>
      <c r="ABS327" s="123"/>
      <c r="ABT327" s="123"/>
      <c r="ABU327" s="123"/>
      <c r="ABV327" s="123"/>
      <c r="ABW327" s="123"/>
      <c r="ABX327" s="123"/>
      <c r="ABY327" s="123"/>
      <c r="ABZ327" s="123"/>
      <c r="ACA327" s="123"/>
      <c r="ACB327" s="123"/>
      <c r="ACC327" s="123"/>
      <c r="ACD327" s="123"/>
      <c r="ACE327" s="123"/>
      <c r="ACF327" s="123"/>
      <c r="ACG327" s="123"/>
      <c r="ACH327" s="123"/>
      <c r="ACI327" s="123"/>
      <c r="ACJ327" s="123"/>
      <c r="ACK327" s="123"/>
      <c r="ACL327" s="123"/>
      <c r="ACM327" s="123"/>
      <c r="ACN327" s="123"/>
      <c r="ACO327" s="123"/>
      <c r="ACP327" s="123"/>
      <c r="ACQ327" s="123"/>
      <c r="ACR327" s="123"/>
      <c r="ACS327" s="123"/>
      <c r="ACT327" s="123"/>
      <c r="ACU327" s="123"/>
      <c r="ACV327" s="123"/>
      <c r="ACW327" s="123"/>
      <c r="ACX327" s="123"/>
      <c r="ACY327" s="123"/>
      <c r="ACZ327" s="123"/>
      <c r="ADA327" s="123"/>
    </row>
    <row r="328" spans="1:786" s="143" customFormat="1" ht="24" x14ac:dyDescent="0.3">
      <c r="A328" s="409">
        <v>2</v>
      </c>
      <c r="B328" s="41" t="s">
        <v>887</v>
      </c>
      <c r="C328" s="24"/>
      <c r="D328" s="25" t="s">
        <v>58</v>
      </c>
      <c r="E328" s="25" t="s">
        <v>81</v>
      </c>
      <c r="F328" s="25">
        <v>24</v>
      </c>
      <c r="G328" s="79">
        <v>1250000</v>
      </c>
      <c r="H328" s="25">
        <v>1</v>
      </c>
      <c r="I328" s="25" t="s">
        <v>47</v>
      </c>
      <c r="J328" s="25" t="s">
        <v>82</v>
      </c>
      <c r="K328" s="95" t="s">
        <v>44</v>
      </c>
      <c r="L328" s="28">
        <v>1960</v>
      </c>
      <c r="M328" s="97">
        <v>22145</v>
      </c>
      <c r="N328" s="30">
        <v>100000</v>
      </c>
      <c r="O328" s="31">
        <v>0.5</v>
      </c>
      <c r="P328" s="31">
        <v>18</v>
      </c>
      <c r="Q328" s="32" t="s">
        <v>888</v>
      </c>
      <c r="R328" s="33" t="s">
        <v>889</v>
      </c>
      <c r="S328" s="34"/>
      <c r="T328" s="35"/>
      <c r="U328" s="34"/>
      <c r="V328" s="34"/>
      <c r="W328" s="34"/>
      <c r="X328" s="34"/>
      <c r="Y328" s="34"/>
      <c r="Z328" s="34"/>
      <c r="AA328" s="34"/>
      <c r="AB328" s="1"/>
      <c r="AC328" s="36">
        <f t="shared" si="37"/>
        <v>5.2724457241256045E-2</v>
      </c>
      <c r="AD328" s="36">
        <f t="shared" si="38"/>
        <v>1.282051282051282E-2</v>
      </c>
      <c r="AE328" s="36">
        <f t="shared" si="39"/>
        <v>1.2857142857142858</v>
      </c>
      <c r="AF328" s="36">
        <f t="shared" si="40"/>
        <v>1.3512592557760548</v>
      </c>
      <c r="AG328" s="37"/>
      <c r="AH328" s="37">
        <f>IF(A328=1,AF328,0)</f>
        <v>0</v>
      </c>
      <c r="AI328" s="37">
        <f>IF(A328=2,AF328,0)</f>
        <v>1.3512592557760548</v>
      </c>
      <c r="AJ328" s="37">
        <f>IF(A328=3,AF328,0)</f>
        <v>0</v>
      </c>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23"/>
      <c r="EE328" s="123"/>
      <c r="EF328" s="123"/>
      <c r="EG328" s="123"/>
      <c r="EH328" s="123"/>
      <c r="EI328" s="123"/>
      <c r="EJ328" s="123"/>
      <c r="EK328" s="123"/>
      <c r="EL328" s="123"/>
      <c r="EM328" s="123"/>
      <c r="EN328" s="123"/>
      <c r="EO328" s="123"/>
      <c r="EP328" s="123"/>
      <c r="EQ328" s="123"/>
      <c r="ER328" s="123"/>
      <c r="ES328" s="123"/>
      <c r="ET328" s="123"/>
      <c r="EU328" s="123"/>
      <c r="EV328" s="123"/>
      <c r="EW328" s="123"/>
      <c r="EX328" s="123"/>
      <c r="EY328" s="123"/>
      <c r="EZ328" s="123"/>
      <c r="FA328" s="123"/>
      <c r="FB328" s="123"/>
      <c r="FC328" s="123"/>
      <c r="FD328" s="123"/>
      <c r="FE328" s="123"/>
      <c r="FF328" s="123"/>
      <c r="FG328" s="123"/>
      <c r="FH328" s="123"/>
      <c r="FI328" s="123"/>
      <c r="FJ328" s="123"/>
      <c r="FK328" s="123"/>
      <c r="FL328" s="123"/>
      <c r="FM328" s="123"/>
      <c r="FN328" s="123"/>
      <c r="FO328" s="123"/>
      <c r="FP328" s="123"/>
      <c r="FQ328" s="123"/>
      <c r="FR328" s="123"/>
      <c r="FS328" s="123"/>
      <c r="FT328" s="123"/>
      <c r="FU328" s="123"/>
      <c r="FV328" s="123"/>
      <c r="FW328" s="123"/>
      <c r="FX328" s="123"/>
      <c r="FY328" s="123"/>
      <c r="FZ328" s="123"/>
      <c r="GA328" s="123"/>
      <c r="GB328" s="123"/>
      <c r="GC328" s="123"/>
      <c r="GD328" s="123"/>
      <c r="GE328" s="123"/>
      <c r="GF328" s="123"/>
      <c r="GG328" s="123"/>
      <c r="GH328" s="123"/>
      <c r="GI328" s="123"/>
      <c r="GJ328" s="123"/>
      <c r="GK328" s="123"/>
      <c r="GL328" s="123"/>
      <c r="GM328" s="123"/>
      <c r="GN328" s="123"/>
      <c r="GO328" s="123"/>
      <c r="GP328" s="123"/>
      <c r="GQ328" s="123"/>
      <c r="GR328" s="123"/>
      <c r="GS328" s="123"/>
      <c r="GT328" s="123"/>
      <c r="GU328" s="123"/>
      <c r="GV328" s="123"/>
      <c r="GW328" s="123"/>
      <c r="GX328" s="123"/>
      <c r="GY328" s="123"/>
      <c r="GZ328" s="123"/>
      <c r="HA328" s="123"/>
      <c r="HB328" s="123"/>
      <c r="HC328" s="123"/>
      <c r="HD328" s="123"/>
      <c r="HE328" s="123"/>
      <c r="HF328" s="123"/>
      <c r="HG328" s="123"/>
      <c r="HH328" s="123"/>
      <c r="HI328" s="123"/>
      <c r="HJ328" s="123"/>
      <c r="HK328" s="123"/>
      <c r="HL328" s="123"/>
      <c r="HM328" s="123"/>
      <c r="HN328" s="123"/>
      <c r="HO328" s="123"/>
      <c r="HP328" s="123"/>
      <c r="HQ328" s="123"/>
      <c r="HR328" s="123"/>
      <c r="HS328" s="123"/>
      <c r="HT328" s="123"/>
      <c r="HU328" s="123"/>
      <c r="HV328" s="123"/>
      <c r="HW328" s="123"/>
      <c r="HX328" s="123"/>
      <c r="HY328" s="123"/>
      <c r="HZ328" s="123"/>
      <c r="IA328" s="123"/>
      <c r="IB328" s="123"/>
      <c r="IC328" s="123"/>
      <c r="ID328" s="123"/>
      <c r="IE328" s="123"/>
      <c r="IF328" s="123"/>
      <c r="IG328" s="123"/>
      <c r="IH328" s="123"/>
      <c r="II328" s="123"/>
      <c r="IJ328" s="123"/>
      <c r="IK328" s="123"/>
      <c r="IL328" s="123"/>
      <c r="IM328" s="123"/>
      <c r="IN328" s="123"/>
      <c r="IO328" s="123"/>
      <c r="IP328" s="123"/>
      <c r="IQ328" s="123"/>
      <c r="IR328" s="123"/>
      <c r="IS328" s="123"/>
      <c r="IT328" s="123"/>
      <c r="IU328" s="123"/>
      <c r="IV328" s="123"/>
      <c r="IW328" s="123"/>
      <c r="IX328" s="123"/>
      <c r="IY328" s="123"/>
      <c r="IZ328" s="123"/>
      <c r="JA328" s="123"/>
      <c r="JB328" s="123"/>
      <c r="JC328" s="123"/>
      <c r="JD328" s="123"/>
      <c r="JE328" s="123"/>
      <c r="JF328" s="123"/>
      <c r="JG328" s="123"/>
      <c r="JH328" s="123"/>
      <c r="JI328" s="123"/>
      <c r="JJ328" s="123"/>
      <c r="JK328" s="123"/>
      <c r="JL328" s="123"/>
      <c r="JM328" s="123"/>
      <c r="JN328" s="123"/>
      <c r="JO328" s="123"/>
      <c r="JP328" s="123"/>
      <c r="JQ328" s="123"/>
      <c r="JR328" s="123"/>
      <c r="JS328" s="123"/>
      <c r="JT328" s="123"/>
      <c r="JU328" s="123"/>
      <c r="JV328" s="123"/>
      <c r="JW328" s="123"/>
      <c r="JX328" s="123"/>
      <c r="JY328" s="123"/>
      <c r="JZ328" s="123"/>
      <c r="KA328" s="123"/>
      <c r="KB328" s="123"/>
      <c r="KC328" s="123"/>
      <c r="KD328" s="123"/>
      <c r="KE328" s="123"/>
      <c r="KF328" s="123"/>
      <c r="KG328" s="123"/>
      <c r="KH328" s="123"/>
      <c r="KI328" s="123"/>
      <c r="KJ328" s="123"/>
      <c r="KK328" s="123"/>
      <c r="KL328" s="123"/>
      <c r="KM328" s="123"/>
      <c r="KN328" s="123"/>
      <c r="KO328" s="123"/>
      <c r="KP328" s="123"/>
      <c r="KQ328" s="123"/>
      <c r="KR328" s="123"/>
      <c r="KS328" s="123"/>
      <c r="KT328" s="123"/>
      <c r="KU328" s="123"/>
      <c r="KV328" s="123"/>
      <c r="KW328" s="123"/>
      <c r="KX328" s="123"/>
      <c r="KY328" s="123"/>
      <c r="KZ328" s="123"/>
      <c r="LA328" s="123"/>
      <c r="LB328" s="123"/>
      <c r="LC328" s="123"/>
      <c r="LD328" s="123"/>
      <c r="LE328" s="123"/>
      <c r="LF328" s="123"/>
      <c r="LG328" s="123"/>
      <c r="LH328" s="123"/>
      <c r="LI328" s="123"/>
      <c r="LJ328" s="123"/>
      <c r="LK328" s="123"/>
      <c r="LL328" s="123"/>
      <c r="LM328" s="123"/>
      <c r="LN328" s="123"/>
      <c r="LO328" s="123"/>
      <c r="LP328" s="123"/>
      <c r="LQ328" s="123"/>
      <c r="LR328" s="123"/>
      <c r="LS328" s="123"/>
      <c r="LT328" s="123"/>
      <c r="LU328" s="123"/>
      <c r="LV328" s="123"/>
      <c r="LW328" s="123"/>
      <c r="LX328" s="123"/>
      <c r="LY328" s="123"/>
      <c r="LZ328" s="123"/>
      <c r="MA328" s="123"/>
      <c r="MB328" s="123"/>
      <c r="MC328" s="123"/>
      <c r="MD328" s="123"/>
      <c r="ME328" s="123"/>
      <c r="MF328" s="123"/>
      <c r="MG328" s="123"/>
      <c r="MH328" s="123"/>
      <c r="MI328" s="123"/>
      <c r="MJ328" s="123"/>
      <c r="MK328" s="123"/>
      <c r="ML328" s="123"/>
      <c r="MM328" s="123"/>
      <c r="MN328" s="123"/>
      <c r="MO328" s="123"/>
      <c r="MP328" s="123"/>
      <c r="MQ328" s="123"/>
      <c r="MR328" s="123"/>
      <c r="MS328" s="123"/>
      <c r="MT328" s="123"/>
      <c r="MU328" s="123"/>
      <c r="MV328" s="123"/>
      <c r="MW328" s="123"/>
      <c r="MX328" s="123"/>
      <c r="MY328" s="123"/>
      <c r="MZ328" s="123"/>
      <c r="NA328" s="123"/>
      <c r="NB328" s="123"/>
      <c r="NC328" s="123"/>
      <c r="ND328" s="123"/>
      <c r="NE328" s="123"/>
      <c r="NF328" s="123"/>
      <c r="NG328" s="123"/>
      <c r="NH328" s="123"/>
      <c r="NI328" s="123"/>
      <c r="NJ328" s="123"/>
      <c r="NK328" s="123"/>
      <c r="NL328" s="123"/>
      <c r="NM328" s="123"/>
      <c r="NN328" s="123"/>
      <c r="NO328" s="123"/>
      <c r="NP328" s="123"/>
      <c r="NQ328" s="123"/>
      <c r="NR328" s="123"/>
      <c r="NS328" s="123"/>
      <c r="NT328" s="123"/>
      <c r="NU328" s="123"/>
      <c r="NV328" s="123"/>
      <c r="NW328" s="123"/>
      <c r="NX328" s="123"/>
      <c r="NY328" s="123"/>
      <c r="NZ328" s="123"/>
      <c r="OA328" s="123"/>
      <c r="OB328" s="123"/>
      <c r="OC328" s="123"/>
      <c r="OD328" s="123"/>
      <c r="OE328" s="123"/>
      <c r="OF328" s="123"/>
      <c r="OG328" s="123"/>
      <c r="OH328" s="123"/>
      <c r="OI328" s="123"/>
      <c r="OJ328" s="123"/>
      <c r="OK328" s="123"/>
      <c r="OL328" s="123"/>
      <c r="OM328" s="123"/>
      <c r="ON328" s="123"/>
      <c r="OO328" s="123"/>
      <c r="OP328" s="123"/>
      <c r="OQ328" s="123"/>
      <c r="OR328" s="123"/>
      <c r="OS328" s="123"/>
      <c r="OT328" s="123"/>
      <c r="OU328" s="123"/>
      <c r="OV328" s="123"/>
      <c r="OW328" s="123"/>
      <c r="OX328" s="123"/>
      <c r="OY328" s="123"/>
      <c r="OZ328" s="123"/>
      <c r="PA328" s="123"/>
      <c r="PB328" s="123"/>
      <c r="PC328" s="123"/>
      <c r="PD328" s="123"/>
      <c r="PE328" s="123"/>
      <c r="PF328" s="123"/>
      <c r="PG328" s="123"/>
      <c r="PH328" s="123"/>
      <c r="PI328" s="123"/>
      <c r="PJ328" s="123"/>
      <c r="PK328" s="123"/>
      <c r="PL328" s="123"/>
      <c r="PM328" s="123"/>
      <c r="PN328" s="123"/>
      <c r="PO328" s="123"/>
      <c r="PP328" s="123"/>
      <c r="PQ328" s="123"/>
      <c r="PR328" s="123"/>
      <c r="PS328" s="123"/>
      <c r="PT328" s="123"/>
      <c r="PU328" s="123"/>
      <c r="PV328" s="123"/>
      <c r="PW328" s="123"/>
      <c r="PX328" s="123"/>
      <c r="PY328" s="123"/>
      <c r="PZ328" s="123"/>
      <c r="QA328" s="123"/>
      <c r="QB328" s="123"/>
      <c r="QC328" s="123"/>
      <c r="QD328" s="123"/>
      <c r="QE328" s="123"/>
      <c r="QF328" s="123"/>
      <c r="QG328" s="123"/>
      <c r="QH328" s="123"/>
      <c r="QI328" s="123"/>
      <c r="QJ328" s="123"/>
      <c r="QK328" s="123"/>
      <c r="QL328" s="123"/>
      <c r="QM328" s="123"/>
      <c r="QN328" s="123"/>
      <c r="QO328" s="123"/>
      <c r="QP328" s="123"/>
      <c r="QQ328" s="123"/>
      <c r="QR328" s="123"/>
      <c r="QS328" s="123"/>
      <c r="QT328" s="123"/>
      <c r="QU328" s="123"/>
      <c r="QV328" s="123"/>
      <c r="QW328" s="123"/>
      <c r="QX328" s="123"/>
      <c r="QY328" s="123"/>
      <c r="QZ328" s="123"/>
      <c r="RA328" s="123"/>
      <c r="RB328" s="123"/>
      <c r="RC328" s="123"/>
      <c r="RD328" s="123"/>
      <c r="RE328" s="123"/>
      <c r="RF328" s="123"/>
      <c r="RG328" s="123"/>
      <c r="RH328" s="123"/>
      <c r="RI328" s="123"/>
      <c r="RJ328" s="123"/>
      <c r="RK328" s="123"/>
      <c r="RL328" s="123"/>
      <c r="RM328" s="123"/>
      <c r="RN328" s="123"/>
      <c r="RO328" s="123"/>
      <c r="RP328" s="123"/>
      <c r="RQ328" s="123"/>
      <c r="RR328" s="123"/>
      <c r="RS328" s="123"/>
      <c r="RT328" s="123"/>
      <c r="RU328" s="123"/>
      <c r="RV328" s="123"/>
      <c r="RW328" s="123"/>
      <c r="RX328" s="123"/>
      <c r="RY328" s="123"/>
      <c r="RZ328" s="123"/>
      <c r="SA328" s="123"/>
      <c r="SB328" s="123"/>
      <c r="SC328" s="123"/>
      <c r="SD328" s="123"/>
      <c r="SE328" s="123"/>
      <c r="SF328" s="123"/>
      <c r="SG328" s="123"/>
      <c r="SH328" s="123"/>
      <c r="SI328" s="123"/>
      <c r="SJ328" s="123"/>
      <c r="SK328" s="123"/>
      <c r="SL328" s="123"/>
      <c r="SM328" s="123"/>
      <c r="SN328" s="123"/>
      <c r="SO328" s="123"/>
      <c r="SP328" s="123"/>
      <c r="SQ328" s="123"/>
      <c r="SR328" s="123"/>
      <c r="SS328" s="123"/>
      <c r="ST328" s="123"/>
      <c r="SU328" s="123"/>
      <c r="SV328" s="123"/>
      <c r="SW328" s="123"/>
      <c r="SX328" s="123"/>
      <c r="SY328" s="123"/>
      <c r="SZ328" s="123"/>
      <c r="TA328" s="123"/>
      <c r="TB328" s="123"/>
      <c r="TC328" s="123"/>
      <c r="TD328" s="123"/>
      <c r="TE328" s="123"/>
      <c r="TF328" s="123"/>
      <c r="TG328" s="123"/>
      <c r="TH328" s="123"/>
      <c r="TI328" s="123"/>
      <c r="TJ328" s="123"/>
      <c r="TK328" s="123"/>
      <c r="TL328" s="123"/>
      <c r="TM328" s="123"/>
      <c r="TN328" s="123"/>
      <c r="TO328" s="123"/>
      <c r="TP328" s="123"/>
      <c r="TQ328" s="123"/>
      <c r="TR328" s="123"/>
      <c r="TS328" s="123"/>
      <c r="TT328" s="123"/>
      <c r="TU328" s="123"/>
      <c r="TV328" s="123"/>
      <c r="TW328" s="123"/>
      <c r="TX328" s="123"/>
      <c r="TY328" s="123"/>
      <c r="TZ328" s="123"/>
      <c r="UA328" s="123"/>
      <c r="UB328" s="123"/>
      <c r="UC328" s="123"/>
      <c r="UD328" s="123"/>
      <c r="UE328" s="123"/>
      <c r="UF328" s="123"/>
      <c r="UG328" s="123"/>
      <c r="UH328" s="123"/>
      <c r="UI328" s="123"/>
      <c r="UJ328" s="123"/>
      <c r="UK328" s="123"/>
      <c r="UL328" s="123"/>
      <c r="UM328" s="123"/>
      <c r="UN328" s="123"/>
      <c r="UO328" s="123"/>
      <c r="UP328" s="123"/>
      <c r="UQ328" s="123"/>
      <c r="UR328" s="123"/>
      <c r="US328" s="123"/>
      <c r="UT328" s="123"/>
      <c r="UU328" s="123"/>
      <c r="UV328" s="123"/>
      <c r="UW328" s="123"/>
      <c r="UX328" s="123"/>
      <c r="UY328" s="123"/>
      <c r="UZ328" s="123"/>
      <c r="VA328" s="123"/>
      <c r="VB328" s="123"/>
      <c r="VC328" s="123"/>
      <c r="VD328" s="123"/>
      <c r="VE328" s="123"/>
      <c r="VF328" s="123"/>
      <c r="VG328" s="123"/>
      <c r="VH328" s="123"/>
      <c r="VI328" s="123"/>
      <c r="VJ328" s="123"/>
      <c r="VK328" s="123"/>
      <c r="VL328" s="123"/>
      <c r="VM328" s="123"/>
      <c r="VN328" s="123"/>
      <c r="VO328" s="123"/>
      <c r="VP328" s="123"/>
      <c r="VQ328" s="123"/>
      <c r="VR328" s="123"/>
      <c r="VS328" s="123"/>
      <c r="VT328" s="123"/>
      <c r="VU328" s="123"/>
      <c r="VV328" s="123"/>
      <c r="VW328" s="123"/>
      <c r="VX328" s="123"/>
      <c r="VY328" s="123"/>
      <c r="VZ328" s="123"/>
      <c r="WA328" s="123"/>
      <c r="WB328" s="123"/>
      <c r="WC328" s="123"/>
      <c r="WD328" s="123"/>
      <c r="WE328" s="123"/>
      <c r="WF328" s="123"/>
      <c r="WG328" s="123"/>
      <c r="WH328" s="123"/>
      <c r="WI328" s="123"/>
      <c r="WJ328" s="123"/>
      <c r="WK328" s="123"/>
      <c r="WL328" s="123"/>
      <c r="WM328" s="123"/>
      <c r="WN328" s="123"/>
      <c r="WO328" s="123"/>
      <c r="WP328" s="123"/>
      <c r="WQ328" s="123"/>
      <c r="WR328" s="123"/>
      <c r="WS328" s="123"/>
      <c r="WT328" s="123"/>
      <c r="WU328" s="123"/>
      <c r="WV328" s="123"/>
      <c r="WW328" s="123"/>
      <c r="WX328" s="123"/>
      <c r="WY328" s="123"/>
      <c r="WZ328" s="123"/>
      <c r="XA328" s="123"/>
      <c r="XB328" s="123"/>
      <c r="XC328" s="123"/>
      <c r="XD328" s="123"/>
      <c r="XE328" s="123"/>
      <c r="XF328" s="123"/>
      <c r="XG328" s="123"/>
      <c r="XH328" s="123"/>
      <c r="XI328" s="123"/>
      <c r="XJ328" s="123"/>
      <c r="XK328" s="123"/>
      <c r="XL328" s="123"/>
      <c r="XM328" s="123"/>
      <c r="XN328" s="123"/>
      <c r="XO328" s="123"/>
      <c r="XP328" s="123"/>
      <c r="XQ328" s="123"/>
      <c r="XR328" s="123"/>
      <c r="XS328" s="123"/>
      <c r="XT328" s="123"/>
      <c r="XU328" s="123"/>
      <c r="XV328" s="123"/>
      <c r="XW328" s="123"/>
      <c r="XX328" s="123"/>
      <c r="XY328" s="123"/>
      <c r="XZ328" s="123"/>
      <c r="YA328" s="123"/>
      <c r="YB328" s="123"/>
      <c r="YC328" s="123"/>
      <c r="YD328" s="123"/>
      <c r="YE328" s="123"/>
      <c r="YF328" s="123"/>
      <c r="YG328" s="123"/>
      <c r="YH328" s="123"/>
      <c r="YI328" s="123"/>
      <c r="YJ328" s="123"/>
      <c r="YK328" s="123"/>
      <c r="YL328" s="123"/>
      <c r="YM328" s="123"/>
      <c r="YN328" s="123"/>
      <c r="YO328" s="123"/>
      <c r="YP328" s="123"/>
      <c r="YQ328" s="123"/>
      <c r="YR328" s="123"/>
      <c r="YS328" s="123"/>
      <c r="YT328" s="123"/>
      <c r="YU328" s="123"/>
      <c r="YV328" s="123"/>
      <c r="YW328" s="123"/>
      <c r="YX328" s="123"/>
      <c r="YY328" s="123"/>
      <c r="YZ328" s="123"/>
      <c r="ZA328" s="123"/>
      <c r="ZB328" s="123"/>
      <c r="ZC328" s="123"/>
      <c r="ZD328" s="123"/>
      <c r="ZE328" s="123"/>
      <c r="ZF328" s="123"/>
      <c r="ZG328" s="123"/>
      <c r="ZH328" s="123"/>
      <c r="ZI328" s="123"/>
      <c r="ZJ328" s="123"/>
      <c r="ZK328" s="123"/>
      <c r="ZL328" s="123"/>
      <c r="ZM328" s="123"/>
      <c r="ZN328" s="123"/>
      <c r="ZO328" s="123"/>
      <c r="ZP328" s="123"/>
      <c r="ZQ328" s="123"/>
      <c r="ZR328" s="123"/>
      <c r="ZS328" s="123"/>
      <c r="ZT328" s="123"/>
      <c r="ZU328" s="123"/>
      <c r="ZV328" s="123"/>
      <c r="ZW328" s="123"/>
      <c r="ZX328" s="123"/>
      <c r="ZY328" s="123"/>
      <c r="ZZ328" s="123"/>
      <c r="AAA328" s="123"/>
      <c r="AAB328" s="123"/>
      <c r="AAC328" s="123"/>
      <c r="AAD328" s="123"/>
      <c r="AAE328" s="123"/>
      <c r="AAF328" s="123"/>
      <c r="AAG328" s="123"/>
      <c r="AAH328" s="123"/>
      <c r="AAI328" s="123"/>
      <c r="AAJ328" s="123"/>
      <c r="AAK328" s="123"/>
      <c r="AAL328" s="123"/>
      <c r="AAM328" s="123"/>
      <c r="AAN328" s="123"/>
      <c r="AAO328" s="123"/>
      <c r="AAP328" s="123"/>
      <c r="AAQ328" s="123"/>
      <c r="AAR328" s="123"/>
      <c r="AAS328" s="123"/>
      <c r="AAT328" s="123"/>
      <c r="AAU328" s="123"/>
      <c r="AAV328" s="123"/>
      <c r="AAW328" s="123"/>
      <c r="AAX328" s="123"/>
      <c r="AAY328" s="123"/>
      <c r="AAZ328" s="123"/>
      <c r="ABA328" s="123"/>
      <c r="ABB328" s="123"/>
      <c r="ABC328" s="123"/>
      <c r="ABD328" s="123"/>
      <c r="ABE328" s="123"/>
      <c r="ABF328" s="123"/>
      <c r="ABG328" s="123"/>
      <c r="ABH328" s="123"/>
      <c r="ABI328" s="123"/>
      <c r="ABJ328" s="123"/>
      <c r="ABK328" s="123"/>
      <c r="ABL328" s="123"/>
      <c r="ABM328" s="123"/>
      <c r="ABN328" s="123"/>
      <c r="ABO328" s="123"/>
      <c r="ABP328" s="123"/>
      <c r="ABQ328" s="123"/>
      <c r="ABR328" s="123"/>
      <c r="ABS328" s="123"/>
      <c r="ABT328" s="123"/>
      <c r="ABU328" s="123"/>
      <c r="ABV328" s="123"/>
      <c r="ABW328" s="123"/>
      <c r="ABX328" s="123"/>
      <c r="ABY328" s="123"/>
      <c r="ABZ328" s="123"/>
      <c r="ACA328" s="123"/>
      <c r="ACB328" s="123"/>
      <c r="ACC328" s="123"/>
      <c r="ACD328" s="123"/>
      <c r="ACE328" s="123"/>
      <c r="ACF328" s="123"/>
      <c r="ACG328" s="123"/>
      <c r="ACH328" s="123"/>
      <c r="ACI328" s="123"/>
      <c r="ACJ328" s="123"/>
      <c r="ACK328" s="123"/>
      <c r="ACL328" s="123"/>
      <c r="ACM328" s="123"/>
      <c r="ACN328" s="123"/>
      <c r="ACO328" s="123"/>
      <c r="ACP328" s="123"/>
      <c r="ACQ328" s="123"/>
      <c r="ACR328" s="123"/>
      <c r="ACS328" s="123"/>
      <c r="ACT328" s="123"/>
      <c r="ACU328" s="123"/>
      <c r="ACV328" s="123"/>
      <c r="ACW328" s="123"/>
      <c r="ACX328" s="123"/>
      <c r="ACY328" s="123"/>
      <c r="ACZ328" s="123"/>
      <c r="ADA328" s="123"/>
    </row>
    <row r="329" spans="1:786" customFormat="1" ht="64.2" customHeight="1" x14ac:dyDescent="0.3">
      <c r="A329" s="38">
        <v>3</v>
      </c>
      <c r="B329" s="41" t="s">
        <v>890</v>
      </c>
      <c r="C329" s="24" t="s">
        <v>647</v>
      </c>
      <c r="D329" s="25" t="s">
        <v>58</v>
      </c>
      <c r="E329" s="25" t="s">
        <v>202</v>
      </c>
      <c r="F329" s="25"/>
      <c r="G329" s="79"/>
      <c r="H329" s="25">
        <v>2</v>
      </c>
      <c r="I329" s="25" t="s">
        <v>47</v>
      </c>
      <c r="J329" s="25" t="s">
        <v>82</v>
      </c>
      <c r="K329" s="95">
        <v>72</v>
      </c>
      <c r="L329" s="28">
        <v>1960</v>
      </c>
      <c r="M329" s="92">
        <v>1960</v>
      </c>
      <c r="N329" s="30"/>
      <c r="O329" s="31"/>
      <c r="P329" s="31"/>
      <c r="Q329" s="32" t="s">
        <v>429</v>
      </c>
      <c r="R329" s="33" t="s">
        <v>891</v>
      </c>
      <c r="S329" s="34"/>
      <c r="T329" s="35" t="str">
        <f>C329</f>
        <v>Pb</v>
      </c>
      <c r="U329" s="34"/>
      <c r="V329" s="34"/>
      <c r="W329" s="34"/>
      <c r="X329" s="34"/>
      <c r="Y329" s="34"/>
      <c r="Z329" s="34"/>
      <c r="AA329" s="34"/>
      <c r="AB329" s="1"/>
      <c r="AC329" s="36">
        <f t="shared" si="37"/>
        <v>0</v>
      </c>
      <c r="AD329" s="36">
        <f t="shared" si="38"/>
        <v>0</v>
      </c>
      <c r="AE329" s="36">
        <f t="shared" si="39"/>
        <v>0</v>
      </c>
      <c r="AF329" s="36">
        <f t="shared" si="40"/>
        <v>0</v>
      </c>
      <c r="AG329" s="37"/>
      <c r="AH329" s="37">
        <f>IF(A329=1,AF329,0)</f>
        <v>0</v>
      </c>
      <c r="AI329" s="37">
        <f>IF(A329=2,AF329,0)</f>
        <v>0</v>
      </c>
      <c r="AJ329" s="37">
        <f>IF(A329=3,AF329,0)</f>
        <v>0</v>
      </c>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23"/>
      <c r="EE329" s="123"/>
      <c r="EF329" s="123"/>
      <c r="EG329" s="123"/>
      <c r="EH329" s="123"/>
      <c r="EI329" s="123"/>
      <c r="EJ329" s="123"/>
      <c r="EK329" s="123"/>
      <c r="EL329" s="123"/>
      <c r="EM329" s="123"/>
      <c r="EN329" s="123"/>
      <c r="EO329" s="123"/>
      <c r="EP329" s="123"/>
      <c r="EQ329" s="123"/>
      <c r="ER329" s="123"/>
      <c r="ES329" s="123"/>
      <c r="ET329" s="123"/>
      <c r="EU329" s="123"/>
      <c r="EV329" s="123"/>
      <c r="EW329" s="123"/>
      <c r="EX329" s="123"/>
      <c r="EY329" s="123"/>
      <c r="EZ329" s="123"/>
      <c r="FA329" s="123"/>
      <c r="FB329" s="123"/>
      <c r="FC329" s="123"/>
      <c r="FD329" s="123"/>
      <c r="FE329" s="123"/>
      <c r="FF329" s="123"/>
      <c r="FG329" s="123"/>
      <c r="FH329" s="123"/>
      <c r="FI329" s="123"/>
      <c r="FJ329" s="123"/>
      <c r="FK329" s="123"/>
      <c r="FL329" s="123"/>
      <c r="FM329" s="123"/>
      <c r="FN329" s="123"/>
      <c r="FO329" s="123"/>
      <c r="FP329" s="123"/>
      <c r="FQ329" s="123"/>
      <c r="FR329" s="123"/>
      <c r="FS329" s="123"/>
      <c r="FT329" s="123"/>
      <c r="FU329" s="123"/>
      <c r="FV329" s="123"/>
      <c r="FW329" s="123"/>
      <c r="FX329" s="123"/>
      <c r="FY329" s="123"/>
      <c r="FZ329" s="123"/>
      <c r="GA329" s="123"/>
      <c r="GB329" s="123"/>
      <c r="GC329" s="123"/>
      <c r="GD329" s="123"/>
      <c r="GE329" s="123"/>
      <c r="GF329" s="123"/>
      <c r="GG329" s="123"/>
      <c r="GH329" s="123"/>
      <c r="GI329" s="123"/>
      <c r="GJ329" s="123"/>
      <c r="GK329" s="123"/>
      <c r="GL329" s="123"/>
      <c r="GM329" s="123"/>
      <c r="GN329" s="123"/>
      <c r="GO329" s="123"/>
      <c r="GP329" s="123"/>
      <c r="GQ329" s="123"/>
      <c r="GR329" s="123"/>
      <c r="GS329" s="123"/>
      <c r="GT329" s="123"/>
      <c r="GU329" s="123"/>
      <c r="GV329" s="123"/>
      <c r="GW329" s="123"/>
      <c r="GX329" s="123"/>
      <c r="GY329" s="123"/>
      <c r="GZ329" s="123"/>
      <c r="HA329" s="123"/>
      <c r="HB329" s="123"/>
      <c r="HC329" s="123"/>
      <c r="HD329" s="123"/>
      <c r="HE329" s="123"/>
      <c r="HF329" s="123"/>
      <c r="HG329" s="123"/>
      <c r="HH329" s="123"/>
      <c r="HI329" s="123"/>
      <c r="HJ329" s="123"/>
      <c r="HK329" s="123"/>
      <c r="HL329" s="123"/>
      <c r="HM329" s="123"/>
      <c r="HN329" s="123"/>
      <c r="HO329" s="123"/>
      <c r="HP329" s="123"/>
      <c r="HQ329" s="123"/>
      <c r="HR329" s="123"/>
      <c r="HS329" s="123"/>
      <c r="HT329" s="123"/>
      <c r="HU329" s="123"/>
      <c r="HV329" s="123"/>
      <c r="HW329" s="123"/>
      <c r="HX329" s="123"/>
      <c r="HY329" s="123"/>
      <c r="HZ329" s="123"/>
      <c r="IA329" s="123"/>
      <c r="IB329" s="123"/>
      <c r="IC329" s="123"/>
      <c r="ID329" s="123"/>
      <c r="IE329" s="123"/>
      <c r="IF329" s="123"/>
      <c r="IG329" s="123"/>
      <c r="IH329" s="123"/>
      <c r="II329" s="123"/>
      <c r="IJ329" s="123"/>
      <c r="IK329" s="123"/>
      <c r="IL329" s="123"/>
      <c r="IM329" s="123"/>
      <c r="IN329" s="123"/>
      <c r="IO329" s="123"/>
      <c r="IP329" s="123"/>
      <c r="IQ329" s="123"/>
      <c r="IR329" s="123"/>
      <c r="IS329" s="123"/>
      <c r="IT329" s="123"/>
      <c r="IU329" s="123"/>
      <c r="IV329" s="123"/>
      <c r="IW329" s="123"/>
      <c r="IX329" s="123"/>
      <c r="IY329" s="123"/>
      <c r="IZ329" s="123"/>
      <c r="JA329" s="123"/>
      <c r="JB329" s="123"/>
      <c r="JC329" s="123"/>
      <c r="JD329" s="123"/>
      <c r="JE329" s="123"/>
      <c r="JF329" s="123"/>
      <c r="JG329" s="123"/>
      <c r="JH329" s="123"/>
      <c r="JI329" s="123"/>
      <c r="JJ329" s="123"/>
      <c r="JK329" s="123"/>
      <c r="JL329" s="123"/>
      <c r="JM329" s="123"/>
      <c r="JN329" s="123"/>
      <c r="JO329" s="123"/>
      <c r="JP329" s="123"/>
      <c r="JQ329" s="123"/>
      <c r="JR329" s="123"/>
      <c r="JS329" s="123"/>
      <c r="JT329" s="123"/>
      <c r="JU329" s="123"/>
      <c r="JV329" s="123"/>
      <c r="JW329" s="123"/>
      <c r="JX329" s="123"/>
      <c r="JY329" s="123"/>
      <c r="JZ329" s="123"/>
      <c r="KA329" s="123"/>
      <c r="KB329" s="123"/>
      <c r="KC329" s="123"/>
      <c r="KD329" s="123"/>
      <c r="KE329" s="123"/>
      <c r="KF329" s="123"/>
      <c r="KG329" s="123"/>
      <c r="KH329" s="123"/>
      <c r="KI329" s="123"/>
      <c r="KJ329" s="123"/>
      <c r="KK329" s="123"/>
      <c r="KL329" s="123"/>
      <c r="KM329" s="123"/>
      <c r="KN329" s="123"/>
      <c r="KO329" s="123"/>
      <c r="KP329" s="123"/>
      <c r="KQ329" s="123"/>
      <c r="KR329" s="123"/>
      <c r="KS329" s="123"/>
      <c r="KT329" s="123"/>
      <c r="KU329" s="123"/>
      <c r="KV329" s="123"/>
      <c r="KW329" s="123"/>
      <c r="KX329" s="123"/>
      <c r="KY329" s="123"/>
      <c r="KZ329" s="123"/>
      <c r="LA329" s="123"/>
      <c r="LB329" s="123"/>
      <c r="LC329" s="123"/>
      <c r="LD329" s="123"/>
      <c r="LE329" s="123"/>
      <c r="LF329" s="123"/>
      <c r="LG329" s="123"/>
      <c r="LH329" s="123"/>
      <c r="LI329" s="123"/>
      <c r="LJ329" s="123"/>
      <c r="LK329" s="123"/>
      <c r="LL329" s="123"/>
      <c r="LM329" s="123"/>
      <c r="LN329" s="123"/>
      <c r="LO329" s="123"/>
      <c r="LP329" s="123"/>
      <c r="LQ329" s="123"/>
      <c r="LR329" s="123"/>
      <c r="LS329" s="123"/>
      <c r="LT329" s="123"/>
      <c r="LU329" s="123"/>
      <c r="LV329" s="123"/>
      <c r="LW329" s="123"/>
      <c r="LX329" s="123"/>
      <c r="LY329" s="123"/>
      <c r="LZ329" s="123"/>
      <c r="MA329" s="123"/>
      <c r="MB329" s="123"/>
      <c r="MC329" s="123"/>
      <c r="MD329" s="123"/>
      <c r="ME329" s="123"/>
      <c r="MF329" s="123"/>
      <c r="MG329" s="123"/>
      <c r="MH329" s="123"/>
      <c r="MI329" s="123"/>
      <c r="MJ329" s="123"/>
      <c r="MK329" s="123"/>
      <c r="ML329" s="123"/>
      <c r="MM329" s="123"/>
      <c r="MN329" s="123"/>
      <c r="MO329" s="123"/>
      <c r="MP329" s="123"/>
      <c r="MQ329" s="123"/>
      <c r="MR329" s="123"/>
      <c r="MS329" s="123"/>
      <c r="MT329" s="123"/>
      <c r="MU329" s="123"/>
      <c r="MV329" s="123"/>
      <c r="MW329" s="123"/>
      <c r="MX329" s="123"/>
      <c r="MY329" s="123"/>
      <c r="MZ329" s="123"/>
      <c r="NA329" s="123"/>
      <c r="NB329" s="123"/>
      <c r="NC329" s="123"/>
      <c r="ND329" s="123"/>
      <c r="NE329" s="123"/>
      <c r="NF329" s="123"/>
      <c r="NG329" s="123"/>
      <c r="NH329" s="123"/>
      <c r="NI329" s="123"/>
      <c r="NJ329" s="123"/>
      <c r="NK329" s="123"/>
      <c r="NL329" s="123"/>
      <c r="NM329" s="123"/>
      <c r="NN329" s="123"/>
      <c r="NO329" s="123"/>
      <c r="NP329" s="123"/>
      <c r="NQ329" s="123"/>
      <c r="NR329" s="123"/>
      <c r="NS329" s="123"/>
      <c r="NT329" s="123"/>
      <c r="NU329" s="123"/>
      <c r="NV329" s="123"/>
      <c r="NW329" s="123"/>
      <c r="NX329" s="123"/>
      <c r="NY329" s="123"/>
      <c r="NZ329" s="123"/>
      <c r="OA329" s="123"/>
      <c r="OB329" s="123"/>
      <c r="OC329" s="123"/>
      <c r="OD329" s="123"/>
      <c r="OE329" s="123"/>
      <c r="OF329" s="123"/>
      <c r="OG329" s="123"/>
      <c r="OH329" s="123"/>
      <c r="OI329" s="123"/>
      <c r="OJ329" s="123"/>
      <c r="OK329" s="123"/>
      <c r="OL329" s="123"/>
      <c r="OM329" s="123"/>
      <c r="ON329" s="123"/>
      <c r="OO329" s="123"/>
      <c r="OP329" s="123"/>
      <c r="OQ329" s="123"/>
      <c r="OR329" s="123"/>
      <c r="OS329" s="123"/>
      <c r="OT329" s="123"/>
      <c r="OU329" s="123"/>
      <c r="OV329" s="123"/>
      <c r="OW329" s="123"/>
      <c r="OX329" s="123"/>
      <c r="OY329" s="123"/>
      <c r="OZ329" s="123"/>
      <c r="PA329" s="123"/>
      <c r="PB329" s="123"/>
      <c r="PC329" s="123"/>
      <c r="PD329" s="123"/>
      <c r="PE329" s="123"/>
      <c r="PF329" s="123"/>
      <c r="PG329" s="123"/>
      <c r="PH329" s="123"/>
      <c r="PI329" s="123"/>
      <c r="PJ329" s="123"/>
      <c r="PK329" s="123"/>
      <c r="PL329" s="123"/>
      <c r="PM329" s="123"/>
      <c r="PN329" s="123"/>
      <c r="PO329" s="123"/>
      <c r="PP329" s="123"/>
      <c r="PQ329" s="123"/>
      <c r="PR329" s="123"/>
      <c r="PS329" s="123"/>
      <c r="PT329" s="123"/>
      <c r="PU329" s="123"/>
      <c r="PV329" s="123"/>
      <c r="PW329" s="123"/>
      <c r="PX329" s="123"/>
      <c r="PY329" s="123"/>
      <c r="PZ329" s="123"/>
      <c r="QA329" s="123"/>
      <c r="QB329" s="123"/>
      <c r="QC329" s="123"/>
      <c r="QD329" s="123"/>
      <c r="QE329" s="123"/>
      <c r="QF329" s="123"/>
      <c r="QG329" s="123"/>
      <c r="QH329" s="123"/>
      <c r="QI329" s="123"/>
      <c r="QJ329" s="123"/>
      <c r="QK329" s="123"/>
      <c r="QL329" s="123"/>
      <c r="QM329" s="123"/>
      <c r="QN329" s="123"/>
      <c r="QO329" s="123"/>
      <c r="QP329" s="123"/>
      <c r="QQ329" s="123"/>
      <c r="QR329" s="123"/>
      <c r="QS329" s="123"/>
      <c r="QT329" s="123"/>
      <c r="QU329" s="123"/>
      <c r="QV329" s="123"/>
      <c r="QW329" s="123"/>
      <c r="QX329" s="123"/>
      <c r="QY329" s="123"/>
      <c r="QZ329" s="123"/>
      <c r="RA329" s="123"/>
      <c r="RB329" s="123"/>
      <c r="RC329" s="123"/>
      <c r="RD329" s="123"/>
      <c r="RE329" s="123"/>
      <c r="RF329" s="123"/>
      <c r="RG329" s="123"/>
      <c r="RH329" s="123"/>
      <c r="RI329" s="123"/>
      <c r="RJ329" s="123"/>
      <c r="RK329" s="123"/>
      <c r="RL329" s="123"/>
      <c r="RM329" s="123"/>
      <c r="RN329" s="123"/>
      <c r="RO329" s="123"/>
      <c r="RP329" s="123"/>
      <c r="RQ329" s="123"/>
      <c r="RR329" s="123"/>
      <c r="RS329" s="123"/>
      <c r="RT329" s="123"/>
      <c r="RU329" s="123"/>
      <c r="RV329" s="123"/>
      <c r="RW329" s="123"/>
      <c r="RX329" s="123"/>
      <c r="RY329" s="123"/>
      <c r="RZ329" s="123"/>
      <c r="SA329" s="123"/>
      <c r="SB329" s="123"/>
      <c r="SC329" s="123"/>
      <c r="SD329" s="123"/>
      <c r="SE329" s="123"/>
      <c r="SF329" s="123"/>
      <c r="SG329" s="123"/>
      <c r="SH329" s="123"/>
      <c r="SI329" s="123"/>
      <c r="SJ329" s="123"/>
      <c r="SK329" s="123"/>
      <c r="SL329" s="123"/>
      <c r="SM329" s="123"/>
      <c r="SN329" s="123"/>
      <c r="SO329" s="123"/>
      <c r="SP329" s="123"/>
      <c r="SQ329" s="123"/>
      <c r="SR329" s="123"/>
      <c r="SS329" s="123"/>
      <c r="ST329" s="123"/>
      <c r="SU329" s="123"/>
      <c r="SV329" s="123"/>
      <c r="SW329" s="123"/>
      <c r="SX329" s="123"/>
      <c r="SY329" s="123"/>
      <c r="SZ329" s="123"/>
      <c r="TA329" s="123"/>
      <c r="TB329" s="123"/>
      <c r="TC329" s="123"/>
      <c r="TD329" s="123"/>
      <c r="TE329" s="123"/>
      <c r="TF329" s="123"/>
      <c r="TG329" s="123"/>
      <c r="TH329" s="123"/>
      <c r="TI329" s="123"/>
      <c r="TJ329" s="123"/>
      <c r="TK329" s="123"/>
      <c r="TL329" s="123"/>
      <c r="TM329" s="123"/>
      <c r="TN329" s="123"/>
      <c r="TO329" s="123"/>
      <c r="TP329" s="123"/>
      <c r="TQ329" s="123"/>
      <c r="TR329" s="123"/>
      <c r="TS329" s="123"/>
      <c r="TT329" s="123"/>
      <c r="TU329" s="123"/>
      <c r="TV329" s="123"/>
      <c r="TW329" s="123"/>
      <c r="TX329" s="123"/>
      <c r="TY329" s="123"/>
      <c r="TZ329" s="123"/>
      <c r="UA329" s="123"/>
      <c r="UB329" s="123"/>
      <c r="UC329" s="123"/>
      <c r="UD329" s="123"/>
      <c r="UE329" s="123"/>
      <c r="UF329" s="123"/>
      <c r="UG329" s="123"/>
      <c r="UH329" s="123"/>
      <c r="UI329" s="123"/>
      <c r="UJ329" s="123"/>
      <c r="UK329" s="123"/>
      <c r="UL329" s="123"/>
      <c r="UM329" s="123"/>
      <c r="UN329" s="123"/>
      <c r="UO329" s="123"/>
      <c r="UP329" s="123"/>
      <c r="UQ329" s="123"/>
      <c r="UR329" s="123"/>
      <c r="US329" s="123"/>
      <c r="UT329" s="123"/>
      <c r="UU329" s="123"/>
      <c r="UV329" s="123"/>
      <c r="UW329" s="123"/>
      <c r="UX329" s="123"/>
      <c r="UY329" s="123"/>
      <c r="UZ329" s="123"/>
      <c r="VA329" s="123"/>
      <c r="VB329" s="123"/>
      <c r="VC329" s="123"/>
      <c r="VD329" s="123"/>
      <c r="VE329" s="123"/>
      <c r="VF329" s="123"/>
      <c r="VG329" s="123"/>
      <c r="VH329" s="123"/>
      <c r="VI329" s="123"/>
      <c r="VJ329" s="123"/>
      <c r="VK329" s="123"/>
      <c r="VL329" s="123"/>
      <c r="VM329" s="123"/>
      <c r="VN329" s="123"/>
      <c r="VO329" s="123"/>
      <c r="VP329" s="123"/>
      <c r="VQ329" s="123"/>
      <c r="VR329" s="123"/>
      <c r="VS329" s="123"/>
      <c r="VT329" s="123"/>
      <c r="VU329" s="123"/>
      <c r="VV329" s="123"/>
      <c r="VW329" s="123"/>
      <c r="VX329" s="123"/>
      <c r="VY329" s="123"/>
      <c r="VZ329" s="123"/>
      <c r="WA329" s="123"/>
      <c r="WB329" s="123"/>
      <c r="WC329" s="123"/>
      <c r="WD329" s="123"/>
      <c r="WE329" s="123"/>
      <c r="WF329" s="123"/>
      <c r="WG329" s="123"/>
      <c r="WH329" s="123"/>
      <c r="WI329" s="123"/>
      <c r="WJ329" s="123"/>
      <c r="WK329" s="123"/>
      <c r="WL329" s="123"/>
      <c r="WM329" s="123"/>
      <c r="WN329" s="123"/>
      <c r="WO329" s="123"/>
      <c r="WP329" s="123"/>
      <c r="WQ329" s="123"/>
      <c r="WR329" s="123"/>
      <c r="WS329" s="123"/>
      <c r="WT329" s="123"/>
      <c r="WU329" s="123"/>
      <c r="WV329" s="123"/>
      <c r="WW329" s="123"/>
      <c r="WX329" s="123"/>
      <c r="WY329" s="123"/>
      <c r="WZ329" s="123"/>
      <c r="XA329" s="123"/>
      <c r="XB329" s="123"/>
      <c r="XC329" s="123"/>
      <c r="XD329" s="123"/>
      <c r="XE329" s="123"/>
      <c r="XF329" s="123"/>
      <c r="XG329" s="123"/>
      <c r="XH329" s="123"/>
      <c r="XI329" s="123"/>
      <c r="XJ329" s="123"/>
      <c r="XK329" s="123"/>
      <c r="XL329" s="123"/>
      <c r="XM329" s="123"/>
      <c r="XN329" s="123"/>
      <c r="XO329" s="123"/>
      <c r="XP329" s="123"/>
      <c r="XQ329" s="123"/>
      <c r="XR329" s="123"/>
      <c r="XS329" s="123"/>
      <c r="XT329" s="123"/>
      <c r="XU329" s="123"/>
      <c r="XV329" s="123"/>
      <c r="XW329" s="123"/>
      <c r="XX329" s="123"/>
      <c r="XY329" s="123"/>
      <c r="XZ329" s="123"/>
      <c r="YA329" s="123"/>
      <c r="YB329" s="123"/>
      <c r="YC329" s="123"/>
      <c r="YD329" s="123"/>
      <c r="YE329" s="123"/>
      <c r="YF329" s="123"/>
      <c r="YG329" s="123"/>
      <c r="YH329" s="123"/>
      <c r="YI329" s="123"/>
      <c r="YJ329" s="123"/>
      <c r="YK329" s="123"/>
      <c r="YL329" s="123"/>
      <c r="YM329" s="123"/>
      <c r="YN329" s="123"/>
      <c r="YO329" s="123"/>
      <c r="YP329" s="123"/>
      <c r="YQ329" s="123"/>
      <c r="YR329" s="123"/>
      <c r="YS329" s="123"/>
      <c r="YT329" s="123"/>
      <c r="YU329" s="123"/>
      <c r="YV329" s="123"/>
      <c r="YW329" s="123"/>
      <c r="YX329" s="123"/>
      <c r="YY329" s="123"/>
      <c r="YZ329" s="123"/>
      <c r="ZA329" s="123"/>
      <c r="ZB329" s="123"/>
      <c r="ZC329" s="123"/>
      <c r="ZD329" s="123"/>
      <c r="ZE329" s="123"/>
      <c r="ZF329" s="123"/>
      <c r="ZG329" s="123"/>
      <c r="ZH329" s="123"/>
      <c r="ZI329" s="123"/>
      <c r="ZJ329" s="123"/>
      <c r="ZK329" s="123"/>
      <c r="ZL329" s="123"/>
      <c r="ZM329" s="123"/>
      <c r="ZN329" s="123"/>
      <c r="ZO329" s="123"/>
      <c r="ZP329" s="123"/>
      <c r="ZQ329" s="123"/>
      <c r="ZR329" s="123"/>
      <c r="ZS329" s="123"/>
      <c r="ZT329" s="123"/>
      <c r="ZU329" s="123"/>
      <c r="ZV329" s="123"/>
      <c r="ZW329" s="123"/>
      <c r="ZX329" s="123"/>
      <c r="ZY329" s="123"/>
      <c r="ZZ329" s="123"/>
      <c r="AAA329" s="123"/>
      <c r="AAB329" s="123"/>
      <c r="AAC329" s="123"/>
      <c r="AAD329" s="123"/>
      <c r="AAE329" s="123"/>
      <c r="AAF329" s="123"/>
      <c r="AAG329" s="123"/>
      <c r="AAH329" s="123"/>
      <c r="AAI329" s="123"/>
      <c r="AAJ329" s="123"/>
      <c r="AAK329" s="123"/>
      <c r="AAL329" s="123"/>
      <c r="AAM329" s="123"/>
      <c r="AAN329" s="123"/>
      <c r="AAO329" s="123"/>
      <c r="AAP329" s="123"/>
      <c r="AAQ329" s="123"/>
      <c r="AAR329" s="123"/>
      <c r="AAS329" s="123"/>
      <c r="AAT329" s="123"/>
      <c r="AAU329" s="123"/>
      <c r="AAV329" s="123"/>
      <c r="AAW329" s="123"/>
      <c r="AAX329" s="123"/>
      <c r="AAY329" s="123"/>
      <c r="AAZ329" s="123"/>
      <c r="ABA329" s="123"/>
      <c r="ABB329" s="123"/>
      <c r="ABC329" s="123"/>
      <c r="ABD329" s="123"/>
      <c r="ABE329" s="123"/>
      <c r="ABF329" s="123"/>
      <c r="ABG329" s="123"/>
      <c r="ABH329" s="123"/>
      <c r="ABI329" s="123"/>
      <c r="ABJ329" s="123"/>
      <c r="ABK329" s="123"/>
      <c r="ABL329" s="123"/>
      <c r="ABM329" s="123"/>
      <c r="ABN329" s="123"/>
      <c r="ABO329" s="123"/>
      <c r="ABP329" s="123"/>
      <c r="ABQ329" s="123"/>
      <c r="ABR329" s="123"/>
      <c r="ABS329" s="123"/>
      <c r="ABT329" s="123"/>
      <c r="ABU329" s="123"/>
      <c r="ABV329" s="123"/>
      <c r="ABW329" s="123"/>
      <c r="ABX329" s="123"/>
      <c r="ABY329" s="123"/>
      <c r="ABZ329" s="123"/>
      <c r="ACA329" s="123"/>
      <c r="ACB329" s="123"/>
      <c r="ACC329" s="123"/>
      <c r="ACD329" s="123"/>
      <c r="ACE329" s="123"/>
      <c r="ACF329" s="123"/>
      <c r="ACG329" s="123"/>
      <c r="ACH329" s="123"/>
      <c r="ACI329" s="123"/>
      <c r="ACJ329" s="123"/>
      <c r="ACK329" s="123"/>
      <c r="ACL329" s="123"/>
      <c r="ACM329" s="123"/>
      <c r="ACN329" s="123"/>
      <c r="ACO329" s="123"/>
      <c r="ACP329" s="123"/>
      <c r="ACQ329" s="123"/>
      <c r="ACR329" s="123"/>
      <c r="ACS329" s="123"/>
      <c r="ACT329" s="123"/>
      <c r="ACU329" s="123"/>
      <c r="ACV329" s="123"/>
      <c r="ACW329" s="123"/>
      <c r="ACX329" s="123"/>
      <c r="ACY329" s="123"/>
      <c r="ACZ329" s="123"/>
      <c r="ADA329" s="123"/>
      <c r="ADB329" s="124"/>
      <c r="ADC329" s="124"/>
      <c r="ADD329" s="124"/>
      <c r="ADE329" s="124"/>
      <c r="ADF329" s="124"/>
    </row>
    <row r="330" spans="1:786" s="81" customFormat="1" ht="15.6" x14ac:dyDescent="0.3">
      <c r="A330" s="38">
        <v>3</v>
      </c>
      <c r="B330" s="98" t="s">
        <v>892</v>
      </c>
      <c r="C330" s="99" t="s">
        <v>99</v>
      </c>
      <c r="D330" s="100"/>
      <c r="E330" s="100"/>
      <c r="F330" s="100"/>
      <c r="G330" s="45"/>
      <c r="H330" s="100">
        <v>1</v>
      </c>
      <c r="I330" s="100" t="s">
        <v>47</v>
      </c>
      <c r="J330" s="100" t="s">
        <v>53</v>
      </c>
      <c r="K330" s="101">
        <v>170</v>
      </c>
      <c r="L330" s="55">
        <v>1959</v>
      </c>
      <c r="M330" s="63">
        <v>21781</v>
      </c>
      <c r="N330" s="102">
        <v>8400</v>
      </c>
      <c r="O330" s="103"/>
      <c r="P330" s="103"/>
      <c r="Q330" s="50" t="s">
        <v>429</v>
      </c>
      <c r="R330" s="78" t="s">
        <v>893</v>
      </c>
      <c r="S330" s="34"/>
      <c r="T330" s="35" t="str">
        <f>C330</f>
        <v>U</v>
      </c>
      <c r="U330" s="34"/>
      <c r="V330" s="34"/>
      <c r="W330" s="34"/>
      <c r="X330" s="34"/>
      <c r="Y330" s="34"/>
      <c r="Z330" s="34"/>
      <c r="AA330" s="34"/>
      <c r="AB330" s="1"/>
      <c r="AC330" s="36">
        <f t="shared" si="37"/>
        <v>4.4288544082655076E-3</v>
      </c>
      <c r="AD330" s="36">
        <f t="shared" si="38"/>
        <v>0</v>
      </c>
      <c r="AE330" s="36">
        <f t="shared" si="39"/>
        <v>0</v>
      </c>
      <c r="AF330" s="36">
        <f t="shared" si="40"/>
        <v>4.4288544082655076E-3</v>
      </c>
      <c r="AG330" s="37"/>
      <c r="AH330" s="37">
        <f>IF(A330=1,AF330,0)</f>
        <v>0</v>
      </c>
      <c r="AI330" s="37">
        <f>IF(A330=2,AF330,0)</f>
        <v>0</v>
      </c>
      <c r="AJ330" s="37">
        <f>IF(A330=3,AF330,0)</f>
        <v>4.4288544082655076E-3</v>
      </c>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c r="BO330" s="142"/>
      <c r="BP330" s="142"/>
      <c r="BQ330" s="142"/>
      <c r="BR330" s="142"/>
      <c r="BS330" s="142"/>
      <c r="BT330" s="142"/>
      <c r="BU330" s="142"/>
      <c r="BV330" s="142"/>
      <c r="BW330" s="142"/>
      <c r="BX330" s="142"/>
      <c r="BY330" s="142"/>
      <c r="BZ330" s="142"/>
      <c r="CA330" s="142"/>
      <c r="CB330" s="142"/>
      <c r="CC330" s="142"/>
      <c r="CD330" s="142"/>
      <c r="CE330" s="142"/>
      <c r="CF330" s="142"/>
      <c r="CG330" s="142"/>
      <c r="CH330" s="142"/>
      <c r="CI330" s="142"/>
      <c r="CJ330" s="142"/>
      <c r="CK330" s="142"/>
      <c r="CL330" s="142"/>
      <c r="CM330" s="142"/>
      <c r="CN330" s="142"/>
      <c r="CO330" s="142"/>
      <c r="CP330" s="142"/>
      <c r="CQ330" s="142"/>
      <c r="CR330" s="142"/>
      <c r="CS330" s="142"/>
      <c r="CT330" s="142"/>
      <c r="CU330" s="142"/>
      <c r="CV330" s="142"/>
      <c r="CW330" s="142"/>
      <c r="CX330" s="142"/>
      <c r="CY330" s="142"/>
      <c r="CZ330" s="142"/>
      <c r="DA330" s="142"/>
      <c r="DB330" s="142"/>
      <c r="DC330" s="142"/>
      <c r="DD330" s="142"/>
      <c r="DE330" s="142"/>
      <c r="DF330" s="142"/>
      <c r="DG330" s="142"/>
      <c r="DH330" s="142"/>
      <c r="DI330" s="142"/>
      <c r="DJ330" s="142"/>
      <c r="DK330" s="142"/>
      <c r="DL330" s="142"/>
      <c r="DM330" s="142"/>
      <c r="DN330" s="142"/>
      <c r="DO330" s="142"/>
      <c r="DP330" s="142"/>
      <c r="DQ330" s="142"/>
      <c r="DR330" s="142"/>
      <c r="DS330" s="142"/>
      <c r="DT330" s="142"/>
      <c r="DU330" s="142"/>
      <c r="DV330" s="142"/>
      <c r="DW330" s="142"/>
      <c r="DX330" s="142"/>
      <c r="DY330" s="142"/>
      <c r="DZ330" s="142"/>
      <c r="EA330" s="142"/>
      <c r="EB330" s="142"/>
      <c r="EC330" s="142"/>
      <c r="ED330" s="142"/>
      <c r="EE330" s="142"/>
      <c r="EF330" s="142"/>
      <c r="EG330" s="142"/>
      <c r="EH330" s="142"/>
      <c r="EI330" s="142"/>
      <c r="EJ330" s="142"/>
      <c r="EK330" s="142"/>
      <c r="EL330" s="142"/>
      <c r="EM330" s="142"/>
      <c r="EN330" s="142"/>
      <c r="EO330" s="142"/>
      <c r="EP330" s="142"/>
      <c r="EQ330" s="142"/>
      <c r="ER330" s="142"/>
      <c r="ES330" s="142"/>
      <c r="ET330" s="142"/>
      <c r="EU330" s="142"/>
      <c r="EV330" s="142"/>
      <c r="EW330" s="142"/>
      <c r="EX330" s="142"/>
      <c r="EY330" s="142"/>
      <c r="EZ330" s="142"/>
      <c r="FA330" s="142"/>
      <c r="FB330" s="142"/>
      <c r="FC330" s="142"/>
      <c r="FD330" s="142"/>
      <c r="FE330" s="142"/>
      <c r="FF330" s="142"/>
      <c r="FG330" s="142"/>
      <c r="FH330" s="142"/>
      <c r="FI330" s="142"/>
      <c r="FJ330" s="142"/>
      <c r="FK330" s="142"/>
      <c r="FL330" s="142"/>
      <c r="FM330" s="142"/>
      <c r="FN330" s="142"/>
      <c r="FO330" s="142"/>
      <c r="FP330" s="142"/>
      <c r="FQ330" s="142"/>
      <c r="FR330" s="142"/>
      <c r="FS330" s="142"/>
      <c r="FT330" s="142"/>
      <c r="FU330" s="142"/>
      <c r="FV330" s="142"/>
      <c r="FW330" s="142"/>
      <c r="FX330" s="142"/>
      <c r="FY330" s="142"/>
      <c r="FZ330" s="142"/>
      <c r="GA330" s="142"/>
      <c r="GB330" s="142"/>
      <c r="GC330" s="142"/>
      <c r="GD330" s="142"/>
      <c r="GE330" s="142"/>
      <c r="GF330" s="142"/>
      <c r="GG330" s="142"/>
      <c r="GH330" s="142"/>
      <c r="GI330" s="142"/>
      <c r="GJ330" s="142"/>
      <c r="GK330" s="142"/>
      <c r="GL330" s="142"/>
      <c r="GM330" s="142"/>
      <c r="GN330" s="142"/>
      <c r="GO330" s="142"/>
      <c r="GP330" s="142"/>
      <c r="GQ330" s="142"/>
      <c r="GR330" s="142"/>
      <c r="GS330" s="142"/>
      <c r="GT330" s="142"/>
      <c r="GU330" s="142"/>
      <c r="GV330" s="142"/>
      <c r="GW330" s="142"/>
      <c r="GX330" s="142"/>
      <c r="GY330" s="142"/>
      <c r="GZ330" s="142"/>
      <c r="HA330" s="142"/>
      <c r="HB330" s="142"/>
      <c r="HC330" s="142"/>
      <c r="HD330" s="142"/>
      <c r="HE330" s="142"/>
      <c r="HF330" s="142"/>
      <c r="HG330" s="142"/>
      <c r="HH330" s="142"/>
      <c r="HI330" s="142"/>
      <c r="HJ330" s="142"/>
      <c r="HK330" s="142"/>
      <c r="HL330" s="142"/>
      <c r="HM330" s="142"/>
      <c r="HN330" s="142"/>
      <c r="HO330" s="142"/>
      <c r="HP330" s="142"/>
      <c r="HQ330" s="142"/>
      <c r="HR330" s="142"/>
      <c r="HS330" s="142"/>
      <c r="HT330" s="142"/>
      <c r="HU330" s="142"/>
      <c r="HV330" s="142"/>
      <c r="HW330" s="142"/>
      <c r="HX330" s="142"/>
      <c r="HY330" s="142"/>
      <c r="HZ330" s="142"/>
      <c r="IA330" s="142"/>
      <c r="IB330" s="142"/>
      <c r="IC330" s="142"/>
      <c r="ID330" s="142"/>
      <c r="IE330" s="142"/>
      <c r="IF330" s="142"/>
      <c r="IG330" s="142"/>
      <c r="IH330" s="142"/>
      <c r="II330" s="142"/>
      <c r="IJ330" s="142"/>
      <c r="IK330" s="142"/>
      <c r="IL330" s="142"/>
      <c r="IM330" s="142"/>
      <c r="IN330" s="142"/>
      <c r="IO330" s="142"/>
      <c r="IP330" s="142"/>
      <c r="IQ330" s="142"/>
      <c r="IR330" s="142"/>
      <c r="IS330" s="142"/>
      <c r="IT330" s="142"/>
      <c r="IU330" s="142"/>
      <c r="IV330" s="142"/>
      <c r="IW330" s="142"/>
      <c r="IX330" s="142"/>
      <c r="IY330" s="142"/>
      <c r="IZ330" s="142"/>
      <c r="JA330" s="142"/>
      <c r="JB330" s="142"/>
      <c r="JC330" s="142"/>
      <c r="JD330" s="142"/>
      <c r="JE330" s="142"/>
      <c r="JF330" s="142"/>
      <c r="JG330" s="142"/>
      <c r="JH330" s="142"/>
      <c r="JI330" s="142"/>
      <c r="JJ330" s="142"/>
      <c r="JK330" s="142"/>
      <c r="JL330" s="142"/>
      <c r="JM330" s="142"/>
      <c r="JN330" s="142"/>
      <c r="JO330" s="142"/>
      <c r="JP330" s="142"/>
      <c r="JQ330" s="142"/>
      <c r="JR330" s="142"/>
      <c r="JS330" s="142"/>
      <c r="JT330" s="142"/>
      <c r="JU330" s="142"/>
      <c r="JV330" s="142"/>
      <c r="JW330" s="142"/>
      <c r="JX330" s="142"/>
      <c r="JY330" s="142"/>
      <c r="JZ330" s="142"/>
      <c r="KA330" s="142"/>
      <c r="KB330" s="142"/>
      <c r="KC330" s="142"/>
      <c r="KD330" s="142"/>
      <c r="KE330" s="142"/>
      <c r="KF330" s="142"/>
      <c r="KG330" s="142"/>
      <c r="KH330" s="142"/>
      <c r="KI330" s="142"/>
      <c r="KJ330" s="142"/>
      <c r="KK330" s="142"/>
      <c r="KL330" s="142"/>
      <c r="KM330" s="142"/>
      <c r="KN330" s="142"/>
      <c r="KO330" s="142"/>
      <c r="KP330" s="142"/>
      <c r="KQ330" s="142"/>
      <c r="KR330" s="142"/>
      <c r="KS330" s="142"/>
      <c r="KT330" s="142"/>
      <c r="KU330" s="142"/>
      <c r="KV330" s="142"/>
      <c r="KW330" s="142"/>
      <c r="KX330" s="142"/>
      <c r="KY330" s="142"/>
      <c r="KZ330" s="142"/>
      <c r="LA330" s="142"/>
      <c r="LB330" s="142"/>
      <c r="LC330" s="142"/>
      <c r="LD330" s="142"/>
      <c r="LE330" s="142"/>
      <c r="LF330" s="142"/>
      <c r="LG330" s="142"/>
      <c r="LH330" s="142"/>
      <c r="LI330" s="142"/>
      <c r="LJ330" s="142"/>
      <c r="LK330" s="142"/>
      <c r="LL330" s="142"/>
      <c r="LM330" s="142"/>
      <c r="LN330" s="142"/>
      <c r="LO330" s="142"/>
      <c r="LP330" s="142"/>
      <c r="LQ330" s="142"/>
      <c r="LR330" s="142"/>
      <c r="LS330" s="142"/>
      <c r="LT330" s="142"/>
      <c r="LU330" s="142"/>
      <c r="LV330" s="142"/>
      <c r="LW330" s="142"/>
      <c r="LX330" s="142"/>
      <c r="LY330" s="142"/>
      <c r="LZ330" s="142"/>
      <c r="MA330" s="142"/>
      <c r="MB330" s="142"/>
      <c r="MC330" s="142"/>
      <c r="MD330" s="142"/>
      <c r="ME330" s="142"/>
      <c r="MF330" s="142"/>
      <c r="MG330" s="142"/>
      <c r="MH330" s="142"/>
      <c r="MI330" s="142"/>
      <c r="MJ330" s="142"/>
      <c r="MK330" s="142"/>
      <c r="ML330" s="142"/>
      <c r="MM330" s="142"/>
      <c r="MN330" s="142"/>
      <c r="MO330" s="142"/>
      <c r="MP330" s="142"/>
      <c r="MQ330" s="142"/>
      <c r="MR330" s="142"/>
      <c r="MS330" s="142"/>
      <c r="MT330" s="142"/>
      <c r="MU330" s="142"/>
      <c r="MV330" s="142"/>
      <c r="MW330" s="142"/>
      <c r="MX330" s="142"/>
      <c r="MY330" s="142"/>
      <c r="MZ330" s="142"/>
      <c r="NA330" s="142"/>
      <c r="NB330" s="142"/>
      <c r="NC330" s="142"/>
      <c r="ND330" s="142"/>
      <c r="NE330" s="142"/>
      <c r="NF330" s="142"/>
      <c r="NG330" s="142"/>
      <c r="NH330" s="142"/>
      <c r="NI330" s="142"/>
      <c r="NJ330" s="142"/>
      <c r="NK330" s="142"/>
      <c r="NL330" s="142"/>
      <c r="NM330" s="142"/>
      <c r="NN330" s="142"/>
      <c r="NO330" s="142"/>
      <c r="NP330" s="142"/>
      <c r="NQ330" s="142"/>
      <c r="NR330" s="142"/>
      <c r="NS330" s="142"/>
      <c r="NT330" s="142"/>
      <c r="NU330" s="142"/>
      <c r="NV330" s="142"/>
      <c r="NW330" s="142"/>
      <c r="NX330" s="142"/>
      <c r="NY330" s="142"/>
      <c r="NZ330" s="142"/>
      <c r="OA330" s="142"/>
      <c r="OB330" s="142"/>
      <c r="OC330" s="142"/>
      <c r="OD330" s="142"/>
      <c r="OE330" s="142"/>
      <c r="OF330" s="142"/>
      <c r="OG330" s="142"/>
      <c r="OH330" s="142"/>
      <c r="OI330" s="142"/>
      <c r="OJ330" s="142"/>
      <c r="OK330" s="142"/>
      <c r="OL330" s="142"/>
      <c r="OM330" s="142"/>
      <c r="ON330" s="142"/>
      <c r="OO330" s="142"/>
      <c r="OP330" s="142"/>
      <c r="OQ330" s="142"/>
      <c r="OR330" s="142"/>
      <c r="OS330" s="142"/>
      <c r="OT330" s="142"/>
      <c r="OU330" s="142"/>
      <c r="OV330" s="142"/>
      <c r="OW330" s="142"/>
      <c r="OX330" s="142"/>
      <c r="OY330" s="142"/>
      <c r="OZ330" s="142"/>
      <c r="PA330" s="142"/>
      <c r="PB330" s="142"/>
      <c r="PC330" s="142"/>
      <c r="PD330" s="142"/>
      <c r="PE330" s="142"/>
      <c r="PF330" s="142"/>
      <c r="PG330" s="142"/>
      <c r="PH330" s="142"/>
      <c r="PI330" s="142"/>
      <c r="PJ330" s="142"/>
      <c r="PK330" s="142"/>
      <c r="PL330" s="142"/>
      <c r="PM330" s="142"/>
      <c r="PN330" s="142"/>
      <c r="PO330" s="142"/>
      <c r="PP330" s="142"/>
      <c r="PQ330" s="142"/>
      <c r="PR330" s="142"/>
      <c r="PS330" s="142"/>
      <c r="PT330" s="142"/>
      <c r="PU330" s="142"/>
      <c r="PV330" s="142"/>
      <c r="PW330" s="142"/>
      <c r="PX330" s="142"/>
      <c r="PY330" s="142"/>
      <c r="PZ330" s="142"/>
      <c r="QA330" s="142"/>
      <c r="QB330" s="142"/>
      <c r="QC330" s="142"/>
      <c r="QD330" s="142"/>
      <c r="QE330" s="142"/>
      <c r="QF330" s="142"/>
      <c r="QG330" s="142"/>
      <c r="QH330" s="142"/>
      <c r="QI330" s="142"/>
      <c r="QJ330" s="142"/>
      <c r="QK330" s="142"/>
      <c r="QL330" s="142"/>
      <c r="QM330" s="142"/>
      <c r="QN330" s="142"/>
      <c r="QO330" s="142"/>
      <c r="QP330" s="142"/>
      <c r="QQ330" s="142"/>
      <c r="QR330" s="142"/>
      <c r="QS330" s="142"/>
      <c r="QT330" s="142"/>
      <c r="QU330" s="142"/>
      <c r="QV330" s="142"/>
      <c r="QW330" s="142"/>
      <c r="QX330" s="142"/>
      <c r="QY330" s="142"/>
      <c r="QZ330" s="142"/>
      <c r="RA330" s="142"/>
      <c r="RB330" s="142"/>
      <c r="RC330" s="142"/>
      <c r="RD330" s="142"/>
      <c r="RE330" s="142"/>
      <c r="RF330" s="142"/>
      <c r="RG330" s="142"/>
      <c r="RH330" s="142"/>
      <c r="RI330" s="142"/>
      <c r="RJ330" s="142"/>
      <c r="RK330" s="142"/>
      <c r="RL330" s="142"/>
      <c r="RM330" s="142"/>
      <c r="RN330" s="142"/>
      <c r="RO330" s="142"/>
      <c r="RP330" s="142"/>
      <c r="RQ330" s="142"/>
      <c r="RR330" s="142"/>
      <c r="RS330" s="142"/>
      <c r="RT330" s="142"/>
      <c r="RU330" s="142"/>
      <c r="RV330" s="142"/>
      <c r="RW330" s="142"/>
      <c r="RX330" s="142"/>
      <c r="RY330" s="142"/>
      <c r="RZ330" s="142"/>
      <c r="SA330" s="142"/>
      <c r="SB330" s="142"/>
      <c r="SC330" s="142"/>
      <c r="SD330" s="142"/>
      <c r="SE330" s="142"/>
      <c r="SF330" s="142"/>
      <c r="SG330" s="142"/>
      <c r="SH330" s="142"/>
      <c r="SI330" s="142"/>
      <c r="SJ330" s="142"/>
      <c r="SK330" s="142"/>
      <c r="SL330" s="142"/>
      <c r="SM330" s="142"/>
      <c r="SN330" s="142"/>
      <c r="SO330" s="142"/>
      <c r="SP330" s="142"/>
      <c r="SQ330" s="142"/>
      <c r="SR330" s="142"/>
      <c r="SS330" s="142"/>
      <c r="ST330" s="142"/>
      <c r="SU330" s="142"/>
      <c r="SV330" s="142"/>
      <c r="SW330" s="142"/>
      <c r="SX330" s="142"/>
      <c r="SY330" s="142"/>
      <c r="SZ330" s="142"/>
      <c r="TA330" s="142"/>
      <c r="TB330" s="142"/>
      <c r="TC330" s="142"/>
      <c r="TD330" s="142"/>
      <c r="TE330" s="142"/>
      <c r="TF330" s="142"/>
      <c r="TG330" s="142"/>
      <c r="TH330" s="142"/>
      <c r="TI330" s="142"/>
      <c r="TJ330" s="142"/>
      <c r="TK330" s="142"/>
      <c r="TL330" s="142"/>
      <c r="TM330" s="142"/>
      <c r="TN330" s="142"/>
      <c r="TO330" s="142"/>
      <c r="TP330" s="142"/>
      <c r="TQ330" s="142"/>
      <c r="TR330" s="142"/>
      <c r="TS330" s="142"/>
      <c r="TT330" s="142"/>
      <c r="TU330" s="142"/>
      <c r="TV330" s="142"/>
      <c r="TW330" s="142"/>
      <c r="TX330" s="142"/>
      <c r="TY330" s="142"/>
      <c r="TZ330" s="142"/>
      <c r="UA330" s="142"/>
      <c r="UB330" s="142"/>
      <c r="UC330" s="142"/>
      <c r="UD330" s="142"/>
      <c r="UE330" s="142"/>
      <c r="UF330" s="142"/>
      <c r="UG330" s="142"/>
      <c r="UH330" s="142"/>
      <c r="UI330" s="142"/>
      <c r="UJ330" s="142"/>
      <c r="UK330" s="142"/>
      <c r="UL330" s="142"/>
      <c r="UM330" s="142"/>
      <c r="UN330" s="142"/>
      <c r="UO330" s="142"/>
      <c r="UP330" s="142"/>
      <c r="UQ330" s="142"/>
      <c r="UR330" s="142"/>
      <c r="US330" s="142"/>
      <c r="UT330" s="142"/>
      <c r="UU330" s="142"/>
      <c r="UV330" s="142"/>
      <c r="UW330" s="142"/>
      <c r="UX330" s="142"/>
      <c r="UY330" s="142"/>
      <c r="UZ330" s="142"/>
      <c r="VA330" s="142"/>
      <c r="VB330" s="142"/>
      <c r="VC330" s="142"/>
      <c r="VD330" s="142"/>
      <c r="VE330" s="142"/>
      <c r="VF330" s="142"/>
      <c r="VG330" s="142"/>
      <c r="VH330" s="142"/>
      <c r="VI330" s="142"/>
      <c r="VJ330" s="142"/>
      <c r="VK330" s="142"/>
      <c r="VL330" s="142"/>
      <c r="VM330" s="142"/>
      <c r="VN330" s="142"/>
      <c r="VO330" s="142"/>
      <c r="VP330" s="142"/>
      <c r="VQ330" s="142"/>
      <c r="VR330" s="142"/>
      <c r="VS330" s="142"/>
      <c r="VT330" s="142"/>
      <c r="VU330" s="142"/>
      <c r="VV330" s="142"/>
      <c r="VW330" s="142"/>
      <c r="VX330" s="142"/>
      <c r="VY330" s="142"/>
      <c r="VZ330" s="142"/>
      <c r="WA330" s="142"/>
      <c r="WB330" s="142"/>
      <c r="WC330" s="142"/>
      <c r="WD330" s="142"/>
      <c r="WE330" s="142"/>
      <c r="WF330" s="142"/>
      <c r="WG330" s="142"/>
      <c r="WH330" s="142"/>
      <c r="WI330" s="142"/>
      <c r="WJ330" s="142"/>
      <c r="WK330" s="142"/>
      <c r="WL330" s="142"/>
      <c r="WM330" s="142"/>
      <c r="WN330" s="142"/>
      <c r="WO330" s="142"/>
      <c r="WP330" s="142"/>
      <c r="WQ330" s="142"/>
      <c r="WR330" s="142"/>
      <c r="WS330" s="142"/>
      <c r="WT330" s="142"/>
      <c r="WU330" s="142"/>
      <c r="WV330" s="142"/>
      <c r="WW330" s="142"/>
      <c r="WX330" s="142"/>
      <c r="WY330" s="142"/>
      <c r="WZ330" s="142"/>
      <c r="XA330" s="142"/>
      <c r="XB330" s="142"/>
      <c r="XC330" s="142"/>
      <c r="XD330" s="142"/>
      <c r="XE330" s="142"/>
      <c r="XF330" s="142"/>
      <c r="XG330" s="142"/>
      <c r="XH330" s="142"/>
      <c r="XI330" s="142"/>
      <c r="XJ330" s="142"/>
      <c r="XK330" s="142"/>
      <c r="XL330" s="142"/>
      <c r="XM330" s="142"/>
      <c r="XN330" s="142"/>
      <c r="XO330" s="142"/>
      <c r="XP330" s="142"/>
      <c r="XQ330" s="142"/>
      <c r="XR330" s="142"/>
      <c r="XS330" s="142"/>
      <c r="XT330" s="142"/>
      <c r="XU330" s="142"/>
      <c r="XV330" s="142"/>
      <c r="XW330" s="142"/>
      <c r="XX330" s="142"/>
      <c r="XY330" s="142"/>
      <c r="XZ330" s="142"/>
      <c r="YA330" s="142"/>
      <c r="YB330" s="142"/>
      <c r="YC330" s="142"/>
      <c r="YD330" s="142"/>
      <c r="YE330" s="142"/>
      <c r="YF330" s="142"/>
      <c r="YG330" s="142"/>
      <c r="YH330" s="142"/>
      <c r="YI330" s="142"/>
      <c r="YJ330" s="142"/>
      <c r="YK330" s="142"/>
      <c r="YL330" s="142"/>
      <c r="YM330" s="142"/>
      <c r="YN330" s="142"/>
      <c r="YO330" s="142"/>
      <c r="YP330" s="142"/>
      <c r="YQ330" s="142"/>
      <c r="YR330" s="142"/>
      <c r="YS330" s="142"/>
      <c r="YT330" s="142"/>
      <c r="YU330" s="142"/>
      <c r="YV330" s="142"/>
      <c r="YW330" s="142"/>
      <c r="YX330" s="142"/>
      <c r="YY330" s="142"/>
      <c r="YZ330" s="142"/>
      <c r="ZA330" s="142"/>
      <c r="ZB330" s="142"/>
      <c r="ZC330" s="142"/>
      <c r="ZD330" s="142"/>
      <c r="ZE330" s="142"/>
      <c r="ZF330" s="142"/>
      <c r="ZG330" s="142"/>
      <c r="ZH330" s="142"/>
      <c r="ZI330" s="142"/>
      <c r="ZJ330" s="142"/>
      <c r="ZK330" s="142"/>
      <c r="ZL330" s="142"/>
      <c r="ZM330" s="142"/>
      <c r="ZN330" s="142"/>
      <c r="ZO330" s="142"/>
      <c r="ZP330" s="142"/>
      <c r="ZQ330" s="142"/>
      <c r="ZR330" s="142"/>
      <c r="ZS330" s="142"/>
      <c r="ZT330" s="142"/>
      <c r="ZU330" s="142"/>
      <c r="ZV330" s="142"/>
      <c r="ZW330" s="142"/>
      <c r="ZX330" s="142"/>
      <c r="ZY330" s="142"/>
      <c r="ZZ330" s="142"/>
      <c r="AAA330" s="142"/>
      <c r="AAB330" s="142"/>
      <c r="AAC330" s="142"/>
      <c r="AAD330" s="142"/>
      <c r="AAE330" s="142"/>
      <c r="AAF330" s="142"/>
      <c r="AAG330" s="142"/>
      <c r="AAH330" s="142"/>
      <c r="AAI330" s="142"/>
      <c r="AAJ330" s="142"/>
      <c r="AAK330" s="142"/>
      <c r="AAL330" s="142"/>
      <c r="AAM330" s="142"/>
      <c r="AAN330" s="142"/>
      <c r="AAO330" s="142"/>
      <c r="AAP330" s="142"/>
      <c r="AAQ330" s="142"/>
      <c r="AAR330" s="142"/>
      <c r="AAS330" s="142"/>
      <c r="AAT330" s="142"/>
      <c r="AAU330" s="142"/>
      <c r="AAV330" s="142"/>
      <c r="AAW330" s="142"/>
      <c r="AAX330" s="142"/>
      <c r="AAY330" s="142"/>
      <c r="AAZ330" s="142"/>
      <c r="ABA330" s="142"/>
      <c r="ABB330" s="142"/>
      <c r="ABC330" s="142"/>
      <c r="ABD330" s="142"/>
      <c r="ABE330" s="142"/>
      <c r="ABF330" s="142"/>
      <c r="ABG330" s="142"/>
      <c r="ABH330" s="142"/>
      <c r="ABI330" s="142"/>
      <c r="ABJ330" s="142"/>
      <c r="ABK330" s="142"/>
      <c r="ABL330" s="142"/>
      <c r="ABM330" s="142"/>
      <c r="ABN330" s="142"/>
      <c r="ABO330" s="142"/>
      <c r="ABP330" s="142"/>
      <c r="ABQ330" s="142"/>
      <c r="ABR330" s="142"/>
      <c r="ABS330" s="142"/>
      <c r="ABT330" s="142"/>
      <c r="ABU330" s="142"/>
      <c r="ABV330" s="142"/>
      <c r="ABW330" s="142"/>
      <c r="ABX330" s="142"/>
      <c r="ABY330" s="142"/>
      <c r="ABZ330" s="142"/>
      <c r="ACA330" s="142"/>
      <c r="ACB330" s="142"/>
      <c r="ACC330" s="142"/>
      <c r="ACD330" s="142"/>
      <c r="ACE330" s="142"/>
      <c r="ACF330" s="142"/>
      <c r="ACG330" s="142"/>
      <c r="ACH330" s="142"/>
      <c r="ACI330" s="142"/>
      <c r="ACJ330" s="142"/>
      <c r="ACK330" s="142"/>
      <c r="ACL330" s="142"/>
      <c r="ACM330" s="142"/>
      <c r="ACN330" s="142"/>
      <c r="ACO330" s="142"/>
      <c r="ACP330" s="142"/>
      <c r="ACQ330" s="142"/>
      <c r="ACR330" s="142"/>
      <c r="ACS330" s="142"/>
      <c r="ACT330" s="142"/>
      <c r="ACU330" s="142"/>
      <c r="ACV330" s="142"/>
      <c r="ACW330" s="142"/>
      <c r="ACX330" s="142"/>
      <c r="ACY330" s="142"/>
      <c r="ACZ330" s="142"/>
      <c r="ADA330" s="142"/>
    </row>
    <row r="331" spans="1:786" s="81" customFormat="1" ht="40.200000000000003" customHeight="1" x14ac:dyDescent="0.3">
      <c r="A331" s="409">
        <v>2</v>
      </c>
      <c r="B331" s="98" t="s">
        <v>894</v>
      </c>
      <c r="C331" s="99" t="s">
        <v>99</v>
      </c>
      <c r="D331" s="100"/>
      <c r="E331" s="100"/>
      <c r="F331" s="100"/>
      <c r="G331" s="45">
        <v>1200000</v>
      </c>
      <c r="H331" s="100">
        <v>1</v>
      </c>
      <c r="I331" s="100" t="s">
        <v>47</v>
      </c>
      <c r="J331" s="100" t="s">
        <v>250</v>
      </c>
      <c r="K331" s="101"/>
      <c r="L331" s="55">
        <v>1958</v>
      </c>
      <c r="M331" s="63">
        <v>21291</v>
      </c>
      <c r="N331" s="102">
        <v>600000</v>
      </c>
      <c r="O331" s="103">
        <v>40</v>
      </c>
      <c r="P331" s="103">
        <v>2</v>
      </c>
      <c r="Q331" s="50" t="s">
        <v>895</v>
      </c>
      <c r="R331" s="78" t="s">
        <v>896</v>
      </c>
      <c r="S331" s="34"/>
      <c r="T331" s="35" t="str">
        <f>C331</f>
        <v>U</v>
      </c>
      <c r="U331" s="34"/>
      <c r="V331" s="34"/>
      <c r="W331" s="34"/>
      <c r="X331" s="34"/>
      <c r="Y331" s="34"/>
      <c r="Z331" s="34"/>
      <c r="AA331" s="34"/>
      <c r="AB331" s="1"/>
      <c r="AC331" s="36">
        <f t="shared" si="37"/>
        <v>0.31634674344753627</v>
      </c>
      <c r="AD331" s="36">
        <f t="shared" si="38"/>
        <v>1.0256410256410255</v>
      </c>
      <c r="AE331" s="36">
        <f t="shared" si="39"/>
        <v>0.14285714285714285</v>
      </c>
      <c r="AF331" s="36">
        <f t="shared" si="40"/>
        <v>1.4848449119457046</v>
      </c>
      <c r="AG331" s="37"/>
      <c r="AH331" s="37">
        <f>IF(A331=1,AF331,0)</f>
        <v>0</v>
      </c>
      <c r="AI331" s="37">
        <f>IF(A331=2,AF331,0)</f>
        <v>1.4848449119457046</v>
      </c>
      <c r="AJ331" s="37">
        <f>IF(A331=3,AF331,0)</f>
        <v>0</v>
      </c>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c r="BO331" s="142"/>
      <c r="BP331" s="142"/>
      <c r="BQ331" s="142"/>
      <c r="BR331" s="142"/>
      <c r="BS331" s="142"/>
      <c r="BT331" s="142"/>
      <c r="BU331" s="142"/>
      <c r="BV331" s="142"/>
      <c r="BW331" s="142"/>
      <c r="BX331" s="142"/>
      <c r="BY331" s="142"/>
      <c r="BZ331" s="142"/>
      <c r="CA331" s="142"/>
      <c r="CB331" s="142"/>
      <c r="CC331" s="142"/>
      <c r="CD331" s="142"/>
      <c r="CE331" s="142"/>
      <c r="CF331" s="142"/>
      <c r="CG331" s="142"/>
      <c r="CH331" s="142"/>
      <c r="CI331" s="142"/>
      <c r="CJ331" s="142"/>
      <c r="CK331" s="142"/>
      <c r="CL331" s="142"/>
      <c r="CM331" s="142"/>
      <c r="CN331" s="142"/>
      <c r="CO331" s="142"/>
      <c r="CP331" s="142"/>
      <c r="CQ331" s="142"/>
      <c r="CR331" s="142"/>
      <c r="CS331" s="142"/>
      <c r="CT331" s="142"/>
      <c r="CU331" s="142"/>
      <c r="CV331" s="142"/>
      <c r="CW331" s="142"/>
      <c r="CX331" s="142"/>
      <c r="CY331" s="142"/>
      <c r="CZ331" s="142"/>
      <c r="DA331" s="142"/>
      <c r="DB331" s="142"/>
      <c r="DC331" s="142"/>
      <c r="DD331" s="142"/>
      <c r="DE331" s="142"/>
      <c r="DF331" s="142"/>
      <c r="DG331" s="142"/>
      <c r="DH331" s="142"/>
      <c r="DI331" s="142"/>
      <c r="DJ331" s="142"/>
      <c r="DK331" s="142"/>
      <c r="DL331" s="142"/>
      <c r="DM331" s="142"/>
      <c r="DN331" s="142"/>
      <c r="DO331" s="142"/>
      <c r="DP331" s="142"/>
      <c r="DQ331" s="142"/>
      <c r="DR331" s="142"/>
      <c r="DS331" s="142"/>
      <c r="DT331" s="142"/>
      <c r="DU331" s="142"/>
      <c r="DV331" s="142"/>
      <c r="DW331" s="142"/>
      <c r="DX331" s="142"/>
      <c r="DY331" s="142"/>
      <c r="DZ331" s="142"/>
      <c r="EA331" s="142"/>
      <c r="EB331" s="142"/>
      <c r="EC331" s="142"/>
      <c r="ED331" s="142"/>
      <c r="EE331" s="142"/>
      <c r="EF331" s="142"/>
      <c r="EG331" s="142"/>
      <c r="EH331" s="142"/>
      <c r="EI331" s="142"/>
      <c r="EJ331" s="142"/>
      <c r="EK331" s="142"/>
      <c r="EL331" s="142"/>
      <c r="EM331" s="142"/>
      <c r="EN331" s="142"/>
      <c r="EO331" s="142"/>
      <c r="EP331" s="142"/>
      <c r="EQ331" s="142"/>
      <c r="ER331" s="142"/>
      <c r="ES331" s="142"/>
      <c r="ET331" s="142"/>
      <c r="EU331" s="142"/>
      <c r="EV331" s="142"/>
      <c r="EW331" s="142"/>
      <c r="EX331" s="142"/>
      <c r="EY331" s="142"/>
      <c r="EZ331" s="142"/>
      <c r="FA331" s="142"/>
      <c r="FB331" s="142"/>
      <c r="FC331" s="142"/>
      <c r="FD331" s="142"/>
      <c r="FE331" s="142"/>
      <c r="FF331" s="142"/>
      <c r="FG331" s="142"/>
      <c r="FH331" s="142"/>
      <c r="FI331" s="142"/>
      <c r="FJ331" s="142"/>
      <c r="FK331" s="142"/>
      <c r="FL331" s="142"/>
      <c r="FM331" s="142"/>
      <c r="FN331" s="142"/>
      <c r="FO331" s="142"/>
      <c r="FP331" s="142"/>
      <c r="FQ331" s="142"/>
      <c r="FR331" s="142"/>
      <c r="FS331" s="142"/>
      <c r="FT331" s="142"/>
      <c r="FU331" s="142"/>
      <c r="FV331" s="142"/>
      <c r="FW331" s="142"/>
      <c r="FX331" s="142"/>
      <c r="FY331" s="142"/>
      <c r="FZ331" s="142"/>
      <c r="GA331" s="142"/>
      <c r="GB331" s="142"/>
      <c r="GC331" s="142"/>
      <c r="GD331" s="142"/>
      <c r="GE331" s="142"/>
      <c r="GF331" s="142"/>
      <c r="GG331" s="142"/>
      <c r="GH331" s="142"/>
      <c r="GI331" s="142"/>
      <c r="GJ331" s="142"/>
      <c r="GK331" s="142"/>
      <c r="GL331" s="142"/>
      <c r="GM331" s="142"/>
      <c r="GN331" s="142"/>
      <c r="GO331" s="142"/>
      <c r="GP331" s="142"/>
      <c r="GQ331" s="142"/>
      <c r="GR331" s="142"/>
      <c r="GS331" s="142"/>
      <c r="GT331" s="142"/>
      <c r="GU331" s="142"/>
      <c r="GV331" s="142"/>
      <c r="GW331" s="142"/>
      <c r="GX331" s="142"/>
      <c r="GY331" s="142"/>
      <c r="GZ331" s="142"/>
      <c r="HA331" s="142"/>
      <c r="HB331" s="142"/>
      <c r="HC331" s="142"/>
      <c r="HD331" s="142"/>
      <c r="HE331" s="142"/>
      <c r="HF331" s="142"/>
      <c r="HG331" s="142"/>
      <c r="HH331" s="142"/>
      <c r="HI331" s="142"/>
      <c r="HJ331" s="142"/>
      <c r="HK331" s="142"/>
      <c r="HL331" s="142"/>
      <c r="HM331" s="142"/>
      <c r="HN331" s="142"/>
      <c r="HO331" s="142"/>
      <c r="HP331" s="142"/>
      <c r="HQ331" s="142"/>
      <c r="HR331" s="142"/>
      <c r="HS331" s="142"/>
      <c r="HT331" s="142"/>
      <c r="HU331" s="142"/>
      <c r="HV331" s="142"/>
      <c r="HW331" s="142"/>
      <c r="HX331" s="142"/>
      <c r="HY331" s="142"/>
      <c r="HZ331" s="142"/>
      <c r="IA331" s="142"/>
      <c r="IB331" s="142"/>
      <c r="IC331" s="142"/>
      <c r="ID331" s="142"/>
      <c r="IE331" s="142"/>
      <c r="IF331" s="142"/>
      <c r="IG331" s="142"/>
      <c r="IH331" s="142"/>
      <c r="II331" s="142"/>
      <c r="IJ331" s="142"/>
      <c r="IK331" s="142"/>
      <c r="IL331" s="142"/>
      <c r="IM331" s="142"/>
      <c r="IN331" s="142"/>
      <c r="IO331" s="142"/>
      <c r="IP331" s="142"/>
      <c r="IQ331" s="142"/>
      <c r="IR331" s="142"/>
      <c r="IS331" s="142"/>
      <c r="IT331" s="142"/>
      <c r="IU331" s="142"/>
      <c r="IV331" s="142"/>
      <c r="IW331" s="142"/>
      <c r="IX331" s="142"/>
      <c r="IY331" s="142"/>
      <c r="IZ331" s="142"/>
      <c r="JA331" s="142"/>
      <c r="JB331" s="142"/>
      <c r="JC331" s="142"/>
      <c r="JD331" s="142"/>
      <c r="JE331" s="142"/>
      <c r="JF331" s="142"/>
      <c r="JG331" s="142"/>
      <c r="JH331" s="142"/>
      <c r="JI331" s="142"/>
      <c r="JJ331" s="142"/>
      <c r="JK331" s="142"/>
      <c r="JL331" s="142"/>
      <c r="JM331" s="142"/>
      <c r="JN331" s="142"/>
      <c r="JO331" s="142"/>
      <c r="JP331" s="142"/>
      <c r="JQ331" s="142"/>
      <c r="JR331" s="142"/>
      <c r="JS331" s="142"/>
      <c r="JT331" s="142"/>
      <c r="JU331" s="142"/>
      <c r="JV331" s="142"/>
      <c r="JW331" s="142"/>
      <c r="JX331" s="142"/>
      <c r="JY331" s="142"/>
      <c r="JZ331" s="142"/>
      <c r="KA331" s="142"/>
      <c r="KB331" s="142"/>
      <c r="KC331" s="142"/>
      <c r="KD331" s="142"/>
      <c r="KE331" s="142"/>
      <c r="KF331" s="142"/>
      <c r="KG331" s="142"/>
      <c r="KH331" s="142"/>
      <c r="KI331" s="142"/>
      <c r="KJ331" s="142"/>
      <c r="KK331" s="142"/>
      <c r="KL331" s="142"/>
      <c r="KM331" s="142"/>
      <c r="KN331" s="142"/>
      <c r="KO331" s="142"/>
      <c r="KP331" s="142"/>
      <c r="KQ331" s="142"/>
      <c r="KR331" s="142"/>
      <c r="KS331" s="142"/>
      <c r="KT331" s="142"/>
      <c r="KU331" s="142"/>
      <c r="KV331" s="142"/>
      <c r="KW331" s="142"/>
      <c r="KX331" s="142"/>
      <c r="KY331" s="142"/>
      <c r="KZ331" s="142"/>
      <c r="LA331" s="142"/>
      <c r="LB331" s="142"/>
      <c r="LC331" s="142"/>
      <c r="LD331" s="142"/>
      <c r="LE331" s="142"/>
      <c r="LF331" s="142"/>
      <c r="LG331" s="142"/>
      <c r="LH331" s="142"/>
      <c r="LI331" s="142"/>
      <c r="LJ331" s="142"/>
      <c r="LK331" s="142"/>
      <c r="LL331" s="142"/>
      <c r="LM331" s="142"/>
      <c r="LN331" s="142"/>
      <c r="LO331" s="142"/>
      <c r="LP331" s="142"/>
      <c r="LQ331" s="142"/>
      <c r="LR331" s="142"/>
      <c r="LS331" s="142"/>
      <c r="LT331" s="142"/>
      <c r="LU331" s="142"/>
      <c r="LV331" s="142"/>
      <c r="LW331" s="142"/>
      <c r="LX331" s="142"/>
      <c r="LY331" s="142"/>
      <c r="LZ331" s="142"/>
      <c r="MA331" s="142"/>
      <c r="MB331" s="142"/>
      <c r="MC331" s="142"/>
      <c r="MD331" s="142"/>
      <c r="ME331" s="142"/>
      <c r="MF331" s="142"/>
      <c r="MG331" s="142"/>
      <c r="MH331" s="142"/>
      <c r="MI331" s="142"/>
      <c r="MJ331" s="142"/>
      <c r="MK331" s="142"/>
      <c r="ML331" s="142"/>
      <c r="MM331" s="142"/>
      <c r="MN331" s="142"/>
      <c r="MO331" s="142"/>
      <c r="MP331" s="142"/>
      <c r="MQ331" s="142"/>
      <c r="MR331" s="142"/>
      <c r="MS331" s="142"/>
      <c r="MT331" s="142"/>
      <c r="MU331" s="142"/>
      <c r="MV331" s="142"/>
      <c r="MW331" s="142"/>
      <c r="MX331" s="142"/>
      <c r="MY331" s="142"/>
      <c r="MZ331" s="142"/>
      <c r="NA331" s="142"/>
      <c r="NB331" s="142"/>
      <c r="NC331" s="142"/>
      <c r="ND331" s="142"/>
      <c r="NE331" s="142"/>
      <c r="NF331" s="142"/>
      <c r="NG331" s="142"/>
      <c r="NH331" s="142"/>
      <c r="NI331" s="142"/>
      <c r="NJ331" s="142"/>
      <c r="NK331" s="142"/>
      <c r="NL331" s="142"/>
      <c r="NM331" s="142"/>
      <c r="NN331" s="142"/>
      <c r="NO331" s="142"/>
      <c r="NP331" s="142"/>
      <c r="NQ331" s="142"/>
      <c r="NR331" s="142"/>
      <c r="NS331" s="142"/>
      <c r="NT331" s="142"/>
      <c r="NU331" s="142"/>
      <c r="NV331" s="142"/>
      <c r="NW331" s="142"/>
      <c r="NX331" s="142"/>
      <c r="NY331" s="142"/>
      <c r="NZ331" s="142"/>
      <c r="OA331" s="142"/>
      <c r="OB331" s="142"/>
      <c r="OC331" s="142"/>
      <c r="OD331" s="142"/>
      <c r="OE331" s="142"/>
      <c r="OF331" s="142"/>
      <c r="OG331" s="142"/>
      <c r="OH331" s="142"/>
      <c r="OI331" s="142"/>
      <c r="OJ331" s="142"/>
      <c r="OK331" s="142"/>
      <c r="OL331" s="142"/>
      <c r="OM331" s="142"/>
      <c r="ON331" s="142"/>
      <c r="OO331" s="142"/>
      <c r="OP331" s="142"/>
      <c r="OQ331" s="142"/>
      <c r="OR331" s="142"/>
      <c r="OS331" s="142"/>
      <c r="OT331" s="142"/>
      <c r="OU331" s="142"/>
      <c r="OV331" s="142"/>
      <c r="OW331" s="142"/>
      <c r="OX331" s="142"/>
      <c r="OY331" s="142"/>
      <c r="OZ331" s="142"/>
      <c r="PA331" s="142"/>
      <c r="PB331" s="142"/>
      <c r="PC331" s="142"/>
      <c r="PD331" s="142"/>
      <c r="PE331" s="142"/>
      <c r="PF331" s="142"/>
      <c r="PG331" s="142"/>
      <c r="PH331" s="142"/>
      <c r="PI331" s="142"/>
      <c r="PJ331" s="142"/>
      <c r="PK331" s="142"/>
      <c r="PL331" s="142"/>
      <c r="PM331" s="142"/>
      <c r="PN331" s="142"/>
      <c r="PO331" s="142"/>
      <c r="PP331" s="142"/>
      <c r="PQ331" s="142"/>
      <c r="PR331" s="142"/>
      <c r="PS331" s="142"/>
      <c r="PT331" s="142"/>
      <c r="PU331" s="142"/>
      <c r="PV331" s="142"/>
      <c r="PW331" s="142"/>
      <c r="PX331" s="142"/>
      <c r="PY331" s="142"/>
      <c r="PZ331" s="142"/>
      <c r="QA331" s="142"/>
      <c r="QB331" s="142"/>
      <c r="QC331" s="142"/>
      <c r="QD331" s="142"/>
      <c r="QE331" s="142"/>
      <c r="QF331" s="142"/>
      <c r="QG331" s="142"/>
      <c r="QH331" s="142"/>
      <c r="QI331" s="142"/>
      <c r="QJ331" s="142"/>
      <c r="QK331" s="142"/>
      <c r="QL331" s="142"/>
      <c r="QM331" s="142"/>
      <c r="QN331" s="142"/>
      <c r="QO331" s="142"/>
      <c r="QP331" s="142"/>
      <c r="QQ331" s="142"/>
      <c r="QR331" s="142"/>
      <c r="QS331" s="142"/>
      <c r="QT331" s="142"/>
      <c r="QU331" s="142"/>
      <c r="QV331" s="142"/>
      <c r="QW331" s="142"/>
      <c r="QX331" s="142"/>
      <c r="QY331" s="142"/>
      <c r="QZ331" s="142"/>
      <c r="RA331" s="142"/>
      <c r="RB331" s="142"/>
      <c r="RC331" s="142"/>
      <c r="RD331" s="142"/>
      <c r="RE331" s="142"/>
      <c r="RF331" s="142"/>
      <c r="RG331" s="142"/>
      <c r="RH331" s="142"/>
      <c r="RI331" s="142"/>
      <c r="RJ331" s="142"/>
      <c r="RK331" s="142"/>
      <c r="RL331" s="142"/>
      <c r="RM331" s="142"/>
      <c r="RN331" s="142"/>
      <c r="RO331" s="142"/>
      <c r="RP331" s="142"/>
      <c r="RQ331" s="142"/>
      <c r="RR331" s="142"/>
      <c r="RS331" s="142"/>
      <c r="RT331" s="142"/>
      <c r="RU331" s="142"/>
      <c r="RV331" s="142"/>
      <c r="RW331" s="142"/>
      <c r="RX331" s="142"/>
      <c r="RY331" s="142"/>
      <c r="RZ331" s="142"/>
      <c r="SA331" s="142"/>
      <c r="SB331" s="142"/>
      <c r="SC331" s="142"/>
      <c r="SD331" s="142"/>
      <c r="SE331" s="142"/>
      <c r="SF331" s="142"/>
      <c r="SG331" s="142"/>
      <c r="SH331" s="142"/>
      <c r="SI331" s="142"/>
      <c r="SJ331" s="142"/>
      <c r="SK331" s="142"/>
      <c r="SL331" s="142"/>
      <c r="SM331" s="142"/>
      <c r="SN331" s="142"/>
      <c r="SO331" s="142"/>
      <c r="SP331" s="142"/>
      <c r="SQ331" s="142"/>
      <c r="SR331" s="142"/>
      <c r="SS331" s="142"/>
      <c r="ST331" s="142"/>
      <c r="SU331" s="142"/>
      <c r="SV331" s="142"/>
      <c r="SW331" s="142"/>
      <c r="SX331" s="142"/>
      <c r="SY331" s="142"/>
      <c r="SZ331" s="142"/>
      <c r="TA331" s="142"/>
      <c r="TB331" s="142"/>
      <c r="TC331" s="142"/>
      <c r="TD331" s="142"/>
      <c r="TE331" s="142"/>
      <c r="TF331" s="142"/>
      <c r="TG331" s="142"/>
      <c r="TH331" s="142"/>
      <c r="TI331" s="142"/>
      <c r="TJ331" s="142"/>
      <c r="TK331" s="142"/>
      <c r="TL331" s="142"/>
      <c r="TM331" s="142"/>
      <c r="TN331" s="142"/>
      <c r="TO331" s="142"/>
      <c r="TP331" s="142"/>
      <c r="TQ331" s="142"/>
      <c r="TR331" s="142"/>
      <c r="TS331" s="142"/>
      <c r="TT331" s="142"/>
      <c r="TU331" s="142"/>
      <c r="TV331" s="142"/>
      <c r="TW331" s="142"/>
      <c r="TX331" s="142"/>
      <c r="TY331" s="142"/>
      <c r="TZ331" s="142"/>
      <c r="UA331" s="142"/>
      <c r="UB331" s="142"/>
      <c r="UC331" s="142"/>
      <c r="UD331" s="142"/>
      <c r="UE331" s="142"/>
      <c r="UF331" s="142"/>
      <c r="UG331" s="142"/>
      <c r="UH331" s="142"/>
      <c r="UI331" s="142"/>
      <c r="UJ331" s="142"/>
      <c r="UK331" s="142"/>
      <c r="UL331" s="142"/>
      <c r="UM331" s="142"/>
      <c r="UN331" s="142"/>
      <c r="UO331" s="142"/>
      <c r="UP331" s="142"/>
      <c r="UQ331" s="142"/>
      <c r="UR331" s="142"/>
      <c r="US331" s="142"/>
      <c r="UT331" s="142"/>
      <c r="UU331" s="142"/>
      <c r="UV331" s="142"/>
      <c r="UW331" s="142"/>
      <c r="UX331" s="142"/>
      <c r="UY331" s="142"/>
      <c r="UZ331" s="142"/>
      <c r="VA331" s="142"/>
      <c r="VB331" s="142"/>
      <c r="VC331" s="142"/>
      <c r="VD331" s="142"/>
      <c r="VE331" s="142"/>
      <c r="VF331" s="142"/>
      <c r="VG331" s="142"/>
      <c r="VH331" s="142"/>
      <c r="VI331" s="142"/>
      <c r="VJ331" s="142"/>
      <c r="VK331" s="142"/>
      <c r="VL331" s="142"/>
      <c r="VM331" s="142"/>
      <c r="VN331" s="142"/>
      <c r="VO331" s="142"/>
      <c r="VP331" s="142"/>
      <c r="VQ331" s="142"/>
      <c r="VR331" s="142"/>
      <c r="VS331" s="142"/>
      <c r="VT331" s="142"/>
      <c r="VU331" s="142"/>
      <c r="VV331" s="142"/>
      <c r="VW331" s="142"/>
      <c r="VX331" s="142"/>
      <c r="VY331" s="142"/>
      <c r="VZ331" s="142"/>
      <c r="WA331" s="142"/>
      <c r="WB331" s="142"/>
      <c r="WC331" s="142"/>
      <c r="WD331" s="142"/>
      <c r="WE331" s="142"/>
      <c r="WF331" s="142"/>
      <c r="WG331" s="142"/>
      <c r="WH331" s="142"/>
      <c r="WI331" s="142"/>
      <c r="WJ331" s="142"/>
      <c r="WK331" s="142"/>
      <c r="WL331" s="142"/>
      <c r="WM331" s="142"/>
      <c r="WN331" s="142"/>
      <c r="WO331" s="142"/>
      <c r="WP331" s="142"/>
      <c r="WQ331" s="142"/>
      <c r="WR331" s="142"/>
      <c r="WS331" s="142"/>
      <c r="WT331" s="142"/>
      <c r="WU331" s="142"/>
      <c r="WV331" s="142"/>
      <c r="WW331" s="142"/>
      <c r="WX331" s="142"/>
      <c r="WY331" s="142"/>
      <c r="WZ331" s="142"/>
      <c r="XA331" s="142"/>
      <c r="XB331" s="142"/>
      <c r="XC331" s="142"/>
      <c r="XD331" s="142"/>
      <c r="XE331" s="142"/>
      <c r="XF331" s="142"/>
      <c r="XG331" s="142"/>
      <c r="XH331" s="142"/>
      <c r="XI331" s="142"/>
      <c r="XJ331" s="142"/>
      <c r="XK331" s="142"/>
      <c r="XL331" s="142"/>
      <c r="XM331" s="142"/>
      <c r="XN331" s="142"/>
      <c r="XO331" s="142"/>
      <c r="XP331" s="142"/>
      <c r="XQ331" s="142"/>
      <c r="XR331" s="142"/>
      <c r="XS331" s="142"/>
      <c r="XT331" s="142"/>
      <c r="XU331" s="142"/>
      <c r="XV331" s="142"/>
      <c r="XW331" s="142"/>
      <c r="XX331" s="142"/>
      <c r="XY331" s="142"/>
      <c r="XZ331" s="142"/>
      <c r="YA331" s="142"/>
      <c r="YB331" s="142"/>
      <c r="YC331" s="142"/>
      <c r="YD331" s="142"/>
      <c r="YE331" s="142"/>
      <c r="YF331" s="142"/>
      <c r="YG331" s="142"/>
      <c r="YH331" s="142"/>
      <c r="YI331" s="142"/>
      <c r="YJ331" s="142"/>
      <c r="YK331" s="142"/>
      <c r="YL331" s="142"/>
      <c r="YM331" s="142"/>
      <c r="YN331" s="142"/>
      <c r="YO331" s="142"/>
      <c r="YP331" s="142"/>
      <c r="YQ331" s="142"/>
      <c r="YR331" s="142"/>
      <c r="YS331" s="142"/>
      <c r="YT331" s="142"/>
      <c r="YU331" s="142"/>
      <c r="YV331" s="142"/>
      <c r="YW331" s="142"/>
      <c r="YX331" s="142"/>
      <c r="YY331" s="142"/>
      <c r="YZ331" s="142"/>
      <c r="ZA331" s="142"/>
      <c r="ZB331" s="142"/>
      <c r="ZC331" s="142"/>
      <c r="ZD331" s="142"/>
      <c r="ZE331" s="142"/>
      <c r="ZF331" s="142"/>
      <c r="ZG331" s="142"/>
      <c r="ZH331" s="142"/>
      <c r="ZI331" s="142"/>
      <c r="ZJ331" s="142"/>
      <c r="ZK331" s="142"/>
      <c r="ZL331" s="142"/>
      <c r="ZM331" s="142"/>
      <c r="ZN331" s="142"/>
      <c r="ZO331" s="142"/>
      <c r="ZP331" s="142"/>
      <c r="ZQ331" s="142"/>
      <c r="ZR331" s="142"/>
      <c r="ZS331" s="142"/>
      <c r="ZT331" s="142"/>
      <c r="ZU331" s="142"/>
      <c r="ZV331" s="142"/>
      <c r="ZW331" s="142"/>
      <c r="ZX331" s="142"/>
      <c r="ZY331" s="142"/>
      <c r="ZZ331" s="142"/>
      <c r="AAA331" s="142"/>
      <c r="AAB331" s="142"/>
      <c r="AAC331" s="142"/>
      <c r="AAD331" s="142"/>
      <c r="AAE331" s="142"/>
      <c r="AAF331" s="142"/>
      <c r="AAG331" s="142"/>
      <c r="AAH331" s="142"/>
      <c r="AAI331" s="142"/>
      <c r="AAJ331" s="142"/>
      <c r="AAK331" s="142"/>
      <c r="AAL331" s="142"/>
      <c r="AAM331" s="142"/>
      <c r="AAN331" s="142"/>
      <c r="AAO331" s="142"/>
      <c r="AAP331" s="142"/>
      <c r="AAQ331" s="142"/>
      <c r="AAR331" s="142"/>
      <c r="AAS331" s="142"/>
      <c r="AAT331" s="142"/>
      <c r="AAU331" s="142"/>
      <c r="AAV331" s="142"/>
      <c r="AAW331" s="142"/>
      <c r="AAX331" s="142"/>
      <c r="AAY331" s="142"/>
      <c r="AAZ331" s="142"/>
      <c r="ABA331" s="142"/>
      <c r="ABB331" s="142"/>
      <c r="ABC331" s="142"/>
      <c r="ABD331" s="142"/>
      <c r="ABE331" s="142"/>
      <c r="ABF331" s="142"/>
      <c r="ABG331" s="142"/>
      <c r="ABH331" s="142"/>
      <c r="ABI331" s="142"/>
      <c r="ABJ331" s="142"/>
      <c r="ABK331" s="142"/>
      <c r="ABL331" s="142"/>
      <c r="ABM331" s="142"/>
      <c r="ABN331" s="142"/>
      <c r="ABO331" s="142"/>
      <c r="ABP331" s="142"/>
      <c r="ABQ331" s="142"/>
      <c r="ABR331" s="142"/>
      <c r="ABS331" s="142"/>
      <c r="ABT331" s="142"/>
      <c r="ABU331" s="142"/>
      <c r="ABV331" s="142"/>
      <c r="ABW331" s="142"/>
      <c r="ABX331" s="142"/>
      <c r="ABY331" s="142"/>
      <c r="ABZ331" s="142"/>
      <c r="ACA331" s="142"/>
      <c r="ACB331" s="142"/>
      <c r="ACC331" s="142"/>
      <c r="ACD331" s="142"/>
      <c r="ACE331" s="142"/>
      <c r="ACF331" s="142"/>
      <c r="ACG331" s="142"/>
      <c r="ACH331" s="142"/>
      <c r="ACI331" s="142"/>
      <c r="ACJ331" s="142"/>
      <c r="ACK331" s="142"/>
      <c r="ACL331" s="142"/>
      <c r="ACM331" s="142"/>
      <c r="ACN331" s="142"/>
      <c r="ACO331" s="142"/>
      <c r="ACP331" s="142"/>
      <c r="ACQ331" s="142"/>
      <c r="ACR331" s="142"/>
      <c r="ACS331" s="142"/>
      <c r="ACT331" s="142"/>
      <c r="ACU331" s="142"/>
      <c r="ACV331" s="142"/>
      <c r="ACW331" s="142"/>
      <c r="ACX331" s="142"/>
      <c r="ACY331" s="142"/>
      <c r="ACZ331" s="142"/>
      <c r="ADA331" s="142"/>
    </row>
    <row r="332" spans="1:786" s="81" customFormat="1" ht="15.6" x14ac:dyDescent="0.3">
      <c r="A332" s="409">
        <v>2</v>
      </c>
      <c r="B332" s="98" t="s">
        <v>897</v>
      </c>
      <c r="C332" s="99"/>
      <c r="D332" s="100"/>
      <c r="E332" s="100"/>
      <c r="F332" s="100">
        <v>60</v>
      </c>
      <c r="G332" s="45"/>
      <c r="H332" s="100">
        <v>1</v>
      </c>
      <c r="I332" s="100" t="s">
        <v>73</v>
      </c>
      <c r="J332" s="100" t="s">
        <v>250</v>
      </c>
      <c r="K332" s="101"/>
      <c r="L332" s="55">
        <v>1956</v>
      </c>
      <c r="M332" s="120">
        <v>1956</v>
      </c>
      <c r="N332" s="102"/>
      <c r="O332" s="103"/>
      <c r="P332" s="103" t="s">
        <v>738</v>
      </c>
      <c r="Q332" s="50" t="s">
        <v>898</v>
      </c>
      <c r="R332" s="78" t="s">
        <v>899</v>
      </c>
      <c r="S332" s="34"/>
      <c r="T332" s="35"/>
      <c r="U332" s="34"/>
      <c r="V332" s="34"/>
      <c r="W332" s="34"/>
      <c r="X332" s="34"/>
      <c r="Y332" s="34"/>
      <c r="Z332" s="34"/>
      <c r="AA332" s="34"/>
      <c r="AB332" s="1"/>
      <c r="AC332" s="36"/>
      <c r="AD332" s="36"/>
      <c r="AE332" s="36"/>
      <c r="AF332" s="36"/>
      <c r="AG332" s="37"/>
      <c r="AH332" s="37"/>
      <c r="AI332" s="37"/>
      <c r="AJ332" s="37"/>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c r="BO332" s="142"/>
      <c r="BP332" s="142"/>
      <c r="BQ332" s="142"/>
      <c r="BR332" s="142"/>
      <c r="BS332" s="142"/>
      <c r="BT332" s="142"/>
      <c r="BU332" s="142"/>
      <c r="BV332" s="142"/>
      <c r="BW332" s="142"/>
      <c r="BX332" s="142"/>
      <c r="BY332" s="142"/>
      <c r="BZ332" s="142"/>
      <c r="CA332" s="142"/>
      <c r="CB332" s="142"/>
      <c r="CC332" s="142"/>
      <c r="CD332" s="142"/>
      <c r="CE332" s="142"/>
      <c r="CF332" s="142"/>
      <c r="CG332" s="142"/>
      <c r="CH332" s="142"/>
      <c r="CI332" s="142"/>
      <c r="CJ332" s="142"/>
      <c r="CK332" s="142"/>
      <c r="CL332" s="142"/>
      <c r="CM332" s="142"/>
      <c r="CN332" s="142"/>
      <c r="CO332" s="142"/>
      <c r="CP332" s="142"/>
      <c r="CQ332" s="142"/>
      <c r="CR332" s="142"/>
      <c r="CS332" s="142"/>
      <c r="CT332" s="142"/>
      <c r="CU332" s="142"/>
      <c r="CV332" s="142"/>
      <c r="CW332" s="142"/>
      <c r="CX332" s="142"/>
      <c r="CY332" s="142"/>
      <c r="CZ332" s="142"/>
      <c r="DA332" s="142"/>
      <c r="DB332" s="142"/>
      <c r="DC332" s="142"/>
      <c r="DD332" s="142"/>
      <c r="DE332" s="142"/>
      <c r="DF332" s="142"/>
      <c r="DG332" s="142"/>
      <c r="DH332" s="142"/>
      <c r="DI332" s="142"/>
      <c r="DJ332" s="142"/>
      <c r="DK332" s="142"/>
      <c r="DL332" s="142"/>
      <c r="DM332" s="142"/>
      <c r="DN332" s="142"/>
      <c r="DO332" s="142"/>
      <c r="DP332" s="142"/>
      <c r="DQ332" s="142"/>
      <c r="DR332" s="142"/>
      <c r="DS332" s="142"/>
      <c r="DT332" s="142"/>
      <c r="DU332" s="142"/>
      <c r="DV332" s="142"/>
      <c r="DW332" s="142"/>
      <c r="DX332" s="142"/>
      <c r="DY332" s="142"/>
      <c r="DZ332" s="142"/>
      <c r="EA332" s="142"/>
      <c r="EB332" s="142"/>
      <c r="EC332" s="142"/>
      <c r="ED332" s="142"/>
      <c r="EE332" s="142"/>
      <c r="EF332" s="142"/>
      <c r="EG332" s="142"/>
      <c r="EH332" s="142"/>
      <c r="EI332" s="142"/>
      <c r="EJ332" s="142"/>
      <c r="EK332" s="142"/>
      <c r="EL332" s="142"/>
      <c r="EM332" s="142"/>
      <c r="EN332" s="142"/>
      <c r="EO332" s="142"/>
      <c r="EP332" s="142"/>
      <c r="EQ332" s="142"/>
      <c r="ER332" s="142"/>
      <c r="ES332" s="142"/>
      <c r="ET332" s="142"/>
      <c r="EU332" s="142"/>
      <c r="EV332" s="142"/>
      <c r="EW332" s="142"/>
      <c r="EX332" s="142"/>
      <c r="EY332" s="142"/>
      <c r="EZ332" s="142"/>
      <c r="FA332" s="142"/>
      <c r="FB332" s="142"/>
      <c r="FC332" s="142"/>
      <c r="FD332" s="142"/>
      <c r="FE332" s="142"/>
      <c r="FF332" s="142"/>
      <c r="FG332" s="142"/>
      <c r="FH332" s="142"/>
      <c r="FI332" s="142"/>
      <c r="FJ332" s="142"/>
      <c r="FK332" s="142"/>
      <c r="FL332" s="142"/>
      <c r="FM332" s="142"/>
      <c r="FN332" s="142"/>
      <c r="FO332" s="142"/>
      <c r="FP332" s="142"/>
      <c r="FQ332" s="142"/>
      <c r="FR332" s="142"/>
      <c r="FS332" s="142"/>
      <c r="FT332" s="142"/>
      <c r="FU332" s="142"/>
      <c r="FV332" s="142"/>
      <c r="FW332" s="142"/>
      <c r="FX332" s="142"/>
      <c r="FY332" s="142"/>
      <c r="FZ332" s="142"/>
      <c r="GA332" s="142"/>
      <c r="GB332" s="142"/>
      <c r="GC332" s="142"/>
      <c r="GD332" s="142"/>
      <c r="GE332" s="142"/>
      <c r="GF332" s="142"/>
      <c r="GG332" s="142"/>
      <c r="GH332" s="142"/>
      <c r="GI332" s="142"/>
      <c r="GJ332" s="142"/>
      <c r="GK332" s="142"/>
      <c r="GL332" s="142"/>
      <c r="GM332" s="142"/>
      <c r="GN332" s="142"/>
      <c r="GO332" s="142"/>
      <c r="GP332" s="142"/>
      <c r="GQ332" s="142"/>
      <c r="GR332" s="142"/>
      <c r="GS332" s="142"/>
      <c r="GT332" s="142"/>
      <c r="GU332" s="142"/>
      <c r="GV332" s="142"/>
      <c r="GW332" s="142"/>
      <c r="GX332" s="142"/>
      <c r="GY332" s="142"/>
      <c r="GZ332" s="142"/>
      <c r="HA332" s="142"/>
      <c r="HB332" s="142"/>
      <c r="HC332" s="142"/>
      <c r="HD332" s="142"/>
      <c r="HE332" s="142"/>
      <c r="HF332" s="142"/>
      <c r="HG332" s="142"/>
      <c r="HH332" s="142"/>
      <c r="HI332" s="142"/>
      <c r="HJ332" s="142"/>
      <c r="HK332" s="142"/>
      <c r="HL332" s="142"/>
      <c r="HM332" s="142"/>
      <c r="HN332" s="142"/>
      <c r="HO332" s="142"/>
      <c r="HP332" s="142"/>
      <c r="HQ332" s="142"/>
      <c r="HR332" s="142"/>
      <c r="HS332" s="142"/>
      <c r="HT332" s="142"/>
      <c r="HU332" s="142"/>
      <c r="HV332" s="142"/>
      <c r="HW332" s="142"/>
      <c r="HX332" s="142"/>
      <c r="HY332" s="142"/>
      <c r="HZ332" s="142"/>
      <c r="IA332" s="142"/>
      <c r="IB332" s="142"/>
      <c r="IC332" s="142"/>
      <c r="ID332" s="142"/>
      <c r="IE332" s="142"/>
      <c r="IF332" s="142"/>
      <c r="IG332" s="142"/>
      <c r="IH332" s="142"/>
      <c r="II332" s="142"/>
      <c r="IJ332" s="142"/>
      <c r="IK332" s="142"/>
      <c r="IL332" s="142"/>
      <c r="IM332" s="142"/>
      <c r="IN332" s="142"/>
      <c r="IO332" s="142"/>
      <c r="IP332" s="142"/>
      <c r="IQ332" s="142"/>
      <c r="IR332" s="142"/>
      <c r="IS332" s="142"/>
      <c r="IT332" s="142"/>
      <c r="IU332" s="142"/>
      <c r="IV332" s="142"/>
      <c r="IW332" s="142"/>
      <c r="IX332" s="142"/>
      <c r="IY332" s="142"/>
      <c r="IZ332" s="142"/>
      <c r="JA332" s="142"/>
      <c r="JB332" s="142"/>
      <c r="JC332" s="142"/>
      <c r="JD332" s="142"/>
      <c r="JE332" s="142"/>
      <c r="JF332" s="142"/>
      <c r="JG332" s="142"/>
      <c r="JH332" s="142"/>
      <c r="JI332" s="142"/>
      <c r="JJ332" s="142"/>
      <c r="JK332" s="142"/>
      <c r="JL332" s="142"/>
      <c r="JM332" s="142"/>
      <c r="JN332" s="142"/>
      <c r="JO332" s="142"/>
      <c r="JP332" s="142"/>
      <c r="JQ332" s="142"/>
      <c r="JR332" s="142"/>
      <c r="JS332" s="142"/>
      <c r="JT332" s="142"/>
      <c r="JU332" s="142"/>
      <c r="JV332" s="142"/>
      <c r="JW332" s="142"/>
      <c r="JX332" s="142"/>
      <c r="JY332" s="142"/>
      <c r="JZ332" s="142"/>
      <c r="KA332" s="142"/>
      <c r="KB332" s="142"/>
      <c r="KC332" s="142"/>
      <c r="KD332" s="142"/>
      <c r="KE332" s="142"/>
      <c r="KF332" s="142"/>
      <c r="KG332" s="142"/>
      <c r="KH332" s="142"/>
      <c r="KI332" s="142"/>
      <c r="KJ332" s="142"/>
      <c r="KK332" s="142"/>
      <c r="KL332" s="142"/>
      <c r="KM332" s="142"/>
      <c r="KN332" s="142"/>
      <c r="KO332" s="142"/>
      <c r="KP332" s="142"/>
      <c r="KQ332" s="142"/>
      <c r="KR332" s="142"/>
      <c r="KS332" s="142"/>
      <c r="KT332" s="142"/>
      <c r="KU332" s="142"/>
      <c r="KV332" s="142"/>
      <c r="KW332" s="142"/>
      <c r="KX332" s="142"/>
      <c r="KY332" s="142"/>
      <c r="KZ332" s="142"/>
      <c r="LA332" s="142"/>
      <c r="LB332" s="142"/>
      <c r="LC332" s="142"/>
      <c r="LD332" s="142"/>
      <c r="LE332" s="142"/>
      <c r="LF332" s="142"/>
      <c r="LG332" s="142"/>
      <c r="LH332" s="142"/>
      <c r="LI332" s="142"/>
      <c r="LJ332" s="142"/>
      <c r="LK332" s="142"/>
      <c r="LL332" s="142"/>
      <c r="LM332" s="142"/>
      <c r="LN332" s="142"/>
      <c r="LO332" s="142"/>
      <c r="LP332" s="142"/>
      <c r="LQ332" s="142"/>
      <c r="LR332" s="142"/>
      <c r="LS332" s="142"/>
      <c r="LT332" s="142"/>
      <c r="LU332" s="142"/>
      <c r="LV332" s="142"/>
      <c r="LW332" s="142"/>
      <c r="LX332" s="142"/>
      <c r="LY332" s="142"/>
      <c r="LZ332" s="142"/>
      <c r="MA332" s="142"/>
      <c r="MB332" s="142"/>
      <c r="MC332" s="142"/>
      <c r="MD332" s="142"/>
      <c r="ME332" s="142"/>
      <c r="MF332" s="142"/>
      <c r="MG332" s="142"/>
      <c r="MH332" s="142"/>
      <c r="MI332" s="142"/>
      <c r="MJ332" s="142"/>
      <c r="MK332" s="142"/>
      <c r="ML332" s="142"/>
      <c r="MM332" s="142"/>
      <c r="MN332" s="142"/>
      <c r="MO332" s="142"/>
      <c r="MP332" s="142"/>
      <c r="MQ332" s="142"/>
      <c r="MR332" s="142"/>
      <c r="MS332" s="142"/>
      <c r="MT332" s="142"/>
      <c r="MU332" s="142"/>
      <c r="MV332" s="142"/>
      <c r="MW332" s="142"/>
      <c r="MX332" s="142"/>
      <c r="MY332" s="142"/>
      <c r="MZ332" s="142"/>
      <c r="NA332" s="142"/>
      <c r="NB332" s="142"/>
      <c r="NC332" s="142"/>
      <c r="ND332" s="142"/>
      <c r="NE332" s="142"/>
      <c r="NF332" s="142"/>
      <c r="NG332" s="142"/>
      <c r="NH332" s="142"/>
      <c r="NI332" s="142"/>
      <c r="NJ332" s="142"/>
      <c r="NK332" s="142"/>
      <c r="NL332" s="142"/>
      <c r="NM332" s="142"/>
      <c r="NN332" s="142"/>
      <c r="NO332" s="142"/>
      <c r="NP332" s="142"/>
      <c r="NQ332" s="142"/>
      <c r="NR332" s="142"/>
      <c r="NS332" s="142"/>
      <c r="NT332" s="142"/>
      <c r="NU332" s="142"/>
      <c r="NV332" s="142"/>
      <c r="NW332" s="142"/>
      <c r="NX332" s="142"/>
      <c r="NY332" s="142"/>
      <c r="NZ332" s="142"/>
      <c r="OA332" s="142"/>
      <c r="OB332" s="142"/>
      <c r="OC332" s="142"/>
      <c r="OD332" s="142"/>
      <c r="OE332" s="142"/>
      <c r="OF332" s="142"/>
      <c r="OG332" s="142"/>
      <c r="OH332" s="142"/>
      <c r="OI332" s="142"/>
      <c r="OJ332" s="142"/>
      <c r="OK332" s="142"/>
      <c r="OL332" s="142"/>
      <c r="OM332" s="142"/>
      <c r="ON332" s="142"/>
      <c r="OO332" s="142"/>
      <c r="OP332" s="142"/>
      <c r="OQ332" s="142"/>
      <c r="OR332" s="142"/>
      <c r="OS332" s="142"/>
      <c r="OT332" s="142"/>
      <c r="OU332" s="142"/>
      <c r="OV332" s="142"/>
      <c r="OW332" s="142"/>
      <c r="OX332" s="142"/>
      <c r="OY332" s="142"/>
      <c r="OZ332" s="142"/>
      <c r="PA332" s="142"/>
      <c r="PB332" s="142"/>
      <c r="PC332" s="142"/>
      <c r="PD332" s="142"/>
      <c r="PE332" s="142"/>
      <c r="PF332" s="142"/>
      <c r="PG332" s="142"/>
      <c r="PH332" s="142"/>
      <c r="PI332" s="142"/>
      <c r="PJ332" s="142"/>
      <c r="PK332" s="142"/>
      <c r="PL332" s="142"/>
      <c r="PM332" s="142"/>
      <c r="PN332" s="142"/>
      <c r="PO332" s="142"/>
      <c r="PP332" s="142"/>
      <c r="PQ332" s="142"/>
      <c r="PR332" s="142"/>
      <c r="PS332" s="142"/>
      <c r="PT332" s="142"/>
      <c r="PU332" s="142"/>
      <c r="PV332" s="142"/>
      <c r="PW332" s="142"/>
      <c r="PX332" s="142"/>
      <c r="PY332" s="142"/>
      <c r="PZ332" s="142"/>
      <c r="QA332" s="142"/>
      <c r="QB332" s="142"/>
      <c r="QC332" s="142"/>
      <c r="QD332" s="142"/>
      <c r="QE332" s="142"/>
      <c r="QF332" s="142"/>
      <c r="QG332" s="142"/>
      <c r="QH332" s="142"/>
      <c r="QI332" s="142"/>
      <c r="QJ332" s="142"/>
      <c r="QK332" s="142"/>
      <c r="QL332" s="142"/>
      <c r="QM332" s="142"/>
      <c r="QN332" s="142"/>
      <c r="QO332" s="142"/>
      <c r="QP332" s="142"/>
      <c r="QQ332" s="142"/>
      <c r="QR332" s="142"/>
      <c r="QS332" s="142"/>
      <c r="QT332" s="142"/>
      <c r="QU332" s="142"/>
      <c r="QV332" s="142"/>
      <c r="QW332" s="142"/>
      <c r="QX332" s="142"/>
      <c r="QY332" s="142"/>
      <c r="QZ332" s="142"/>
      <c r="RA332" s="142"/>
      <c r="RB332" s="142"/>
      <c r="RC332" s="142"/>
      <c r="RD332" s="142"/>
      <c r="RE332" s="142"/>
      <c r="RF332" s="142"/>
      <c r="RG332" s="142"/>
      <c r="RH332" s="142"/>
      <c r="RI332" s="142"/>
      <c r="RJ332" s="142"/>
      <c r="RK332" s="142"/>
      <c r="RL332" s="142"/>
      <c r="RM332" s="142"/>
      <c r="RN332" s="142"/>
      <c r="RO332" s="142"/>
      <c r="RP332" s="142"/>
      <c r="RQ332" s="142"/>
      <c r="RR332" s="142"/>
      <c r="RS332" s="142"/>
      <c r="RT332" s="142"/>
      <c r="RU332" s="142"/>
      <c r="RV332" s="142"/>
      <c r="RW332" s="142"/>
      <c r="RX332" s="142"/>
      <c r="RY332" s="142"/>
      <c r="RZ332" s="142"/>
      <c r="SA332" s="142"/>
      <c r="SB332" s="142"/>
      <c r="SC332" s="142"/>
      <c r="SD332" s="142"/>
      <c r="SE332" s="142"/>
      <c r="SF332" s="142"/>
      <c r="SG332" s="142"/>
      <c r="SH332" s="142"/>
      <c r="SI332" s="142"/>
      <c r="SJ332" s="142"/>
      <c r="SK332" s="142"/>
      <c r="SL332" s="142"/>
      <c r="SM332" s="142"/>
      <c r="SN332" s="142"/>
      <c r="SO332" s="142"/>
      <c r="SP332" s="142"/>
      <c r="SQ332" s="142"/>
      <c r="SR332" s="142"/>
      <c r="SS332" s="142"/>
      <c r="ST332" s="142"/>
      <c r="SU332" s="142"/>
      <c r="SV332" s="142"/>
      <c r="SW332" s="142"/>
      <c r="SX332" s="142"/>
      <c r="SY332" s="142"/>
      <c r="SZ332" s="142"/>
      <c r="TA332" s="142"/>
      <c r="TB332" s="142"/>
      <c r="TC332" s="142"/>
      <c r="TD332" s="142"/>
      <c r="TE332" s="142"/>
      <c r="TF332" s="142"/>
      <c r="TG332" s="142"/>
      <c r="TH332" s="142"/>
      <c r="TI332" s="142"/>
      <c r="TJ332" s="142"/>
      <c r="TK332" s="142"/>
      <c r="TL332" s="142"/>
      <c r="TM332" s="142"/>
      <c r="TN332" s="142"/>
      <c r="TO332" s="142"/>
      <c r="TP332" s="142"/>
      <c r="TQ332" s="142"/>
      <c r="TR332" s="142"/>
      <c r="TS332" s="142"/>
      <c r="TT332" s="142"/>
      <c r="TU332" s="142"/>
      <c r="TV332" s="142"/>
      <c r="TW332" s="142"/>
      <c r="TX332" s="142"/>
      <c r="TY332" s="142"/>
      <c r="TZ332" s="142"/>
      <c r="UA332" s="142"/>
      <c r="UB332" s="142"/>
      <c r="UC332" s="142"/>
      <c r="UD332" s="142"/>
      <c r="UE332" s="142"/>
      <c r="UF332" s="142"/>
      <c r="UG332" s="142"/>
      <c r="UH332" s="142"/>
      <c r="UI332" s="142"/>
      <c r="UJ332" s="142"/>
      <c r="UK332" s="142"/>
      <c r="UL332" s="142"/>
      <c r="UM332" s="142"/>
      <c r="UN332" s="142"/>
      <c r="UO332" s="142"/>
      <c r="UP332" s="142"/>
      <c r="UQ332" s="142"/>
      <c r="UR332" s="142"/>
      <c r="US332" s="142"/>
      <c r="UT332" s="142"/>
      <c r="UU332" s="142"/>
      <c r="UV332" s="142"/>
      <c r="UW332" s="142"/>
      <c r="UX332" s="142"/>
      <c r="UY332" s="142"/>
      <c r="UZ332" s="142"/>
      <c r="VA332" s="142"/>
      <c r="VB332" s="142"/>
      <c r="VC332" s="142"/>
      <c r="VD332" s="142"/>
      <c r="VE332" s="142"/>
      <c r="VF332" s="142"/>
      <c r="VG332" s="142"/>
      <c r="VH332" s="142"/>
      <c r="VI332" s="142"/>
      <c r="VJ332" s="142"/>
      <c r="VK332" s="142"/>
      <c r="VL332" s="142"/>
      <c r="VM332" s="142"/>
      <c r="VN332" s="142"/>
      <c r="VO332" s="142"/>
      <c r="VP332" s="142"/>
      <c r="VQ332" s="142"/>
      <c r="VR332" s="142"/>
      <c r="VS332" s="142"/>
      <c r="VT332" s="142"/>
      <c r="VU332" s="142"/>
      <c r="VV332" s="142"/>
      <c r="VW332" s="142"/>
      <c r="VX332" s="142"/>
      <c r="VY332" s="142"/>
      <c r="VZ332" s="142"/>
      <c r="WA332" s="142"/>
      <c r="WB332" s="142"/>
      <c r="WC332" s="142"/>
      <c r="WD332" s="142"/>
      <c r="WE332" s="142"/>
      <c r="WF332" s="142"/>
      <c r="WG332" s="142"/>
      <c r="WH332" s="142"/>
      <c r="WI332" s="142"/>
      <c r="WJ332" s="142"/>
      <c r="WK332" s="142"/>
      <c r="WL332" s="142"/>
      <c r="WM332" s="142"/>
      <c r="WN332" s="142"/>
      <c r="WO332" s="142"/>
      <c r="WP332" s="142"/>
      <c r="WQ332" s="142"/>
      <c r="WR332" s="142"/>
      <c r="WS332" s="142"/>
      <c r="WT332" s="142"/>
      <c r="WU332" s="142"/>
      <c r="WV332" s="142"/>
      <c r="WW332" s="142"/>
      <c r="WX332" s="142"/>
      <c r="WY332" s="142"/>
      <c r="WZ332" s="142"/>
      <c r="XA332" s="142"/>
      <c r="XB332" s="142"/>
      <c r="XC332" s="142"/>
      <c r="XD332" s="142"/>
      <c r="XE332" s="142"/>
      <c r="XF332" s="142"/>
      <c r="XG332" s="142"/>
      <c r="XH332" s="142"/>
      <c r="XI332" s="142"/>
      <c r="XJ332" s="142"/>
      <c r="XK332" s="142"/>
      <c r="XL332" s="142"/>
      <c r="XM332" s="142"/>
      <c r="XN332" s="142"/>
      <c r="XO332" s="142"/>
      <c r="XP332" s="142"/>
      <c r="XQ332" s="142"/>
      <c r="XR332" s="142"/>
      <c r="XS332" s="142"/>
      <c r="XT332" s="142"/>
      <c r="XU332" s="142"/>
      <c r="XV332" s="142"/>
      <c r="XW332" s="142"/>
      <c r="XX332" s="142"/>
      <c r="XY332" s="142"/>
      <c r="XZ332" s="142"/>
      <c r="YA332" s="142"/>
      <c r="YB332" s="142"/>
      <c r="YC332" s="142"/>
      <c r="YD332" s="142"/>
      <c r="YE332" s="142"/>
      <c r="YF332" s="142"/>
      <c r="YG332" s="142"/>
      <c r="YH332" s="142"/>
      <c r="YI332" s="142"/>
      <c r="YJ332" s="142"/>
      <c r="YK332" s="142"/>
      <c r="YL332" s="142"/>
      <c r="YM332" s="142"/>
      <c r="YN332" s="142"/>
      <c r="YO332" s="142"/>
      <c r="YP332" s="142"/>
      <c r="YQ332" s="142"/>
      <c r="YR332" s="142"/>
      <c r="YS332" s="142"/>
      <c r="YT332" s="142"/>
      <c r="YU332" s="142"/>
      <c r="YV332" s="142"/>
      <c r="YW332" s="142"/>
      <c r="YX332" s="142"/>
      <c r="YY332" s="142"/>
      <c r="YZ332" s="142"/>
      <c r="ZA332" s="142"/>
      <c r="ZB332" s="142"/>
      <c r="ZC332" s="142"/>
      <c r="ZD332" s="142"/>
      <c r="ZE332" s="142"/>
      <c r="ZF332" s="142"/>
      <c r="ZG332" s="142"/>
      <c r="ZH332" s="142"/>
      <c r="ZI332" s="142"/>
      <c r="ZJ332" s="142"/>
      <c r="ZK332" s="142"/>
      <c r="ZL332" s="142"/>
      <c r="ZM332" s="142"/>
      <c r="ZN332" s="142"/>
      <c r="ZO332" s="142"/>
      <c r="ZP332" s="142"/>
      <c r="ZQ332" s="142"/>
      <c r="ZR332" s="142"/>
      <c r="ZS332" s="142"/>
      <c r="ZT332" s="142"/>
      <c r="ZU332" s="142"/>
      <c r="ZV332" s="142"/>
      <c r="ZW332" s="142"/>
      <c r="ZX332" s="142"/>
      <c r="ZY332" s="142"/>
      <c r="ZZ332" s="142"/>
      <c r="AAA332" s="142"/>
      <c r="AAB332" s="142"/>
      <c r="AAC332" s="142"/>
      <c r="AAD332" s="142"/>
      <c r="AAE332" s="142"/>
      <c r="AAF332" s="142"/>
      <c r="AAG332" s="142"/>
      <c r="AAH332" s="142"/>
      <c r="AAI332" s="142"/>
      <c r="AAJ332" s="142"/>
      <c r="AAK332" s="142"/>
      <c r="AAL332" s="142"/>
      <c r="AAM332" s="142"/>
      <c r="AAN332" s="142"/>
      <c r="AAO332" s="142"/>
      <c r="AAP332" s="142"/>
      <c r="AAQ332" s="142"/>
      <c r="AAR332" s="142"/>
      <c r="AAS332" s="142"/>
      <c r="AAT332" s="142"/>
      <c r="AAU332" s="142"/>
      <c r="AAV332" s="142"/>
      <c r="AAW332" s="142"/>
      <c r="AAX332" s="142"/>
      <c r="AAY332" s="142"/>
      <c r="AAZ332" s="142"/>
      <c r="ABA332" s="142"/>
      <c r="ABB332" s="142"/>
      <c r="ABC332" s="142"/>
      <c r="ABD332" s="142"/>
      <c r="ABE332" s="142"/>
      <c r="ABF332" s="142"/>
      <c r="ABG332" s="142"/>
      <c r="ABH332" s="142"/>
      <c r="ABI332" s="142"/>
      <c r="ABJ332" s="142"/>
      <c r="ABK332" s="142"/>
      <c r="ABL332" s="142"/>
      <c r="ABM332" s="142"/>
      <c r="ABN332" s="142"/>
      <c r="ABO332" s="142"/>
      <c r="ABP332" s="142"/>
      <c r="ABQ332" s="142"/>
      <c r="ABR332" s="142"/>
      <c r="ABS332" s="142"/>
      <c r="ABT332" s="142"/>
      <c r="ABU332" s="142"/>
      <c r="ABV332" s="142"/>
      <c r="ABW332" s="142"/>
      <c r="ABX332" s="142"/>
      <c r="ABY332" s="142"/>
      <c r="ABZ332" s="142"/>
      <c r="ACA332" s="142"/>
      <c r="ACB332" s="142"/>
      <c r="ACC332" s="142"/>
      <c r="ACD332" s="142"/>
      <c r="ACE332" s="142"/>
      <c r="ACF332" s="142"/>
      <c r="ACG332" s="142"/>
      <c r="ACH332" s="142"/>
      <c r="ACI332" s="142"/>
      <c r="ACJ332" s="142"/>
      <c r="ACK332" s="142"/>
      <c r="ACL332" s="142"/>
      <c r="ACM332" s="142"/>
      <c r="ACN332" s="142"/>
      <c r="ACO332" s="142"/>
      <c r="ACP332" s="142"/>
      <c r="ACQ332" s="142"/>
      <c r="ACR332" s="142"/>
      <c r="ACS332" s="142"/>
      <c r="ACT332" s="142"/>
      <c r="ACU332" s="142"/>
      <c r="ACV332" s="142"/>
      <c r="ACW332" s="142"/>
      <c r="ACX332" s="142"/>
      <c r="ACY332" s="142"/>
      <c r="ACZ332" s="142"/>
      <c r="ADA332" s="142"/>
    </row>
    <row r="333" spans="1:786" s="81" customFormat="1" ht="24" x14ac:dyDescent="0.3">
      <c r="A333" s="38">
        <v>3</v>
      </c>
      <c r="B333" s="98" t="s">
        <v>900</v>
      </c>
      <c r="C333" s="99" t="s">
        <v>46</v>
      </c>
      <c r="D333" s="100" t="s">
        <v>58</v>
      </c>
      <c r="E333" s="100" t="s">
        <v>81</v>
      </c>
      <c r="F333" s="100"/>
      <c r="G333" s="45"/>
      <c r="H333" s="100">
        <v>1</v>
      </c>
      <c r="I333" s="100" t="s">
        <v>47</v>
      </c>
      <c r="J333" s="100" t="s">
        <v>82</v>
      </c>
      <c r="K333" s="101">
        <v>54</v>
      </c>
      <c r="L333" s="55">
        <v>1956</v>
      </c>
      <c r="M333" s="120">
        <v>1956</v>
      </c>
      <c r="N333" s="102"/>
      <c r="O333" s="103"/>
      <c r="P333" s="103"/>
      <c r="Q333" s="50" t="s">
        <v>429</v>
      </c>
      <c r="R333" s="78" t="s">
        <v>901</v>
      </c>
      <c r="S333" s="34" t="s">
        <v>473</v>
      </c>
      <c r="T333" s="35" t="str">
        <f t="shared" ref="T333:T354" si="41">C333</f>
        <v>Au</v>
      </c>
      <c r="U333" s="34"/>
      <c r="V333" s="34"/>
      <c r="W333" s="34"/>
      <c r="X333" s="34"/>
      <c r="Y333" s="34"/>
      <c r="Z333" s="34"/>
      <c r="AA333" s="34"/>
      <c r="AB333" s="1"/>
      <c r="AC333" s="36">
        <f>N333/1896653</f>
        <v>0</v>
      </c>
      <c r="AD333" s="36">
        <f>O333/39</f>
        <v>0</v>
      </c>
      <c r="AE333" s="36">
        <f>P333/14</f>
        <v>0</v>
      </c>
      <c r="AF333" s="36">
        <f>SUM(AC333:AE333)</f>
        <v>0</v>
      </c>
      <c r="AG333" s="37"/>
      <c r="AH333" s="37">
        <f>IF(A333=1,AF333,0)</f>
        <v>0</v>
      </c>
      <c r="AI333" s="37">
        <f>IF(A333=2,AF333,0)</f>
        <v>0</v>
      </c>
      <c r="AJ333" s="37">
        <f>IF(A333=3,AF333,0)</f>
        <v>0</v>
      </c>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c r="BO333" s="142"/>
      <c r="BP333" s="142"/>
      <c r="BQ333" s="142"/>
      <c r="BR333" s="142"/>
      <c r="BS333" s="142"/>
      <c r="BT333" s="142"/>
      <c r="BU333" s="142"/>
      <c r="BV333" s="142"/>
      <c r="BW333" s="142"/>
      <c r="BX333" s="142"/>
      <c r="BY333" s="142"/>
      <c r="BZ333" s="142"/>
      <c r="CA333" s="142"/>
      <c r="CB333" s="142"/>
      <c r="CC333" s="142"/>
      <c r="CD333" s="142"/>
      <c r="CE333" s="142"/>
      <c r="CF333" s="142"/>
      <c r="CG333" s="142"/>
      <c r="CH333" s="142"/>
      <c r="CI333" s="142"/>
      <c r="CJ333" s="142"/>
      <c r="CK333" s="142"/>
      <c r="CL333" s="142"/>
      <c r="CM333" s="142"/>
      <c r="CN333" s="142"/>
      <c r="CO333" s="142"/>
      <c r="CP333" s="142"/>
      <c r="CQ333" s="142"/>
      <c r="CR333" s="142"/>
      <c r="CS333" s="142"/>
      <c r="CT333" s="142"/>
      <c r="CU333" s="142"/>
      <c r="CV333" s="142"/>
      <c r="CW333" s="142"/>
      <c r="CX333" s="142"/>
      <c r="CY333" s="142"/>
      <c r="CZ333" s="142"/>
      <c r="DA333" s="142"/>
      <c r="DB333" s="142"/>
      <c r="DC333" s="142"/>
      <c r="DD333" s="142"/>
      <c r="DE333" s="142"/>
      <c r="DF333" s="142"/>
      <c r="DG333" s="142"/>
      <c r="DH333" s="142"/>
      <c r="DI333" s="142"/>
      <c r="DJ333" s="142"/>
      <c r="DK333" s="142"/>
      <c r="DL333" s="142"/>
      <c r="DM333" s="142"/>
      <c r="DN333" s="142"/>
      <c r="DO333" s="142"/>
      <c r="DP333" s="142"/>
      <c r="DQ333" s="142"/>
      <c r="DR333" s="142"/>
      <c r="DS333" s="142"/>
      <c r="DT333" s="142"/>
      <c r="DU333" s="142"/>
      <c r="DV333" s="142"/>
      <c r="DW333" s="142"/>
      <c r="DX333" s="142"/>
      <c r="DY333" s="142"/>
      <c r="DZ333" s="142"/>
      <c r="EA333" s="142"/>
      <c r="EB333" s="142"/>
      <c r="EC333" s="142"/>
      <c r="ED333" s="142"/>
      <c r="EE333" s="142"/>
      <c r="EF333" s="142"/>
      <c r="EG333" s="142"/>
      <c r="EH333" s="142"/>
      <c r="EI333" s="142"/>
      <c r="EJ333" s="142"/>
      <c r="EK333" s="142"/>
      <c r="EL333" s="142"/>
      <c r="EM333" s="142"/>
      <c r="EN333" s="142"/>
      <c r="EO333" s="142"/>
      <c r="EP333" s="142"/>
      <c r="EQ333" s="142"/>
      <c r="ER333" s="142"/>
      <c r="ES333" s="142"/>
      <c r="ET333" s="142"/>
      <c r="EU333" s="142"/>
      <c r="EV333" s="142"/>
      <c r="EW333" s="142"/>
      <c r="EX333" s="142"/>
      <c r="EY333" s="142"/>
      <c r="EZ333" s="142"/>
      <c r="FA333" s="142"/>
      <c r="FB333" s="142"/>
      <c r="FC333" s="142"/>
      <c r="FD333" s="142"/>
      <c r="FE333" s="142"/>
      <c r="FF333" s="142"/>
      <c r="FG333" s="142"/>
      <c r="FH333" s="142"/>
      <c r="FI333" s="142"/>
      <c r="FJ333" s="142"/>
      <c r="FK333" s="142"/>
      <c r="FL333" s="142"/>
      <c r="FM333" s="142"/>
      <c r="FN333" s="142"/>
      <c r="FO333" s="142"/>
      <c r="FP333" s="142"/>
      <c r="FQ333" s="142"/>
      <c r="FR333" s="142"/>
      <c r="FS333" s="142"/>
      <c r="FT333" s="142"/>
      <c r="FU333" s="142"/>
      <c r="FV333" s="142"/>
      <c r="FW333" s="142"/>
      <c r="FX333" s="142"/>
      <c r="FY333" s="142"/>
      <c r="FZ333" s="142"/>
      <c r="GA333" s="142"/>
      <c r="GB333" s="142"/>
      <c r="GC333" s="142"/>
      <c r="GD333" s="142"/>
      <c r="GE333" s="142"/>
      <c r="GF333" s="142"/>
      <c r="GG333" s="142"/>
      <c r="GH333" s="142"/>
      <c r="GI333" s="142"/>
      <c r="GJ333" s="142"/>
      <c r="GK333" s="142"/>
      <c r="GL333" s="142"/>
      <c r="GM333" s="142"/>
      <c r="GN333" s="142"/>
      <c r="GO333" s="142"/>
      <c r="GP333" s="142"/>
      <c r="GQ333" s="142"/>
      <c r="GR333" s="142"/>
      <c r="GS333" s="142"/>
      <c r="GT333" s="142"/>
      <c r="GU333" s="142"/>
      <c r="GV333" s="142"/>
      <c r="GW333" s="142"/>
      <c r="GX333" s="142"/>
      <c r="GY333" s="142"/>
      <c r="GZ333" s="142"/>
      <c r="HA333" s="142"/>
      <c r="HB333" s="142"/>
      <c r="HC333" s="142"/>
      <c r="HD333" s="142"/>
      <c r="HE333" s="142"/>
      <c r="HF333" s="142"/>
      <c r="HG333" s="142"/>
      <c r="HH333" s="142"/>
      <c r="HI333" s="142"/>
      <c r="HJ333" s="142"/>
      <c r="HK333" s="142"/>
      <c r="HL333" s="142"/>
      <c r="HM333" s="142"/>
      <c r="HN333" s="142"/>
      <c r="HO333" s="142"/>
      <c r="HP333" s="142"/>
      <c r="HQ333" s="142"/>
      <c r="HR333" s="142"/>
      <c r="HS333" s="142"/>
      <c r="HT333" s="142"/>
      <c r="HU333" s="142"/>
      <c r="HV333" s="142"/>
      <c r="HW333" s="142"/>
      <c r="HX333" s="142"/>
      <c r="HY333" s="142"/>
      <c r="HZ333" s="142"/>
      <c r="IA333" s="142"/>
      <c r="IB333" s="142"/>
      <c r="IC333" s="142"/>
      <c r="ID333" s="142"/>
      <c r="IE333" s="142"/>
      <c r="IF333" s="142"/>
      <c r="IG333" s="142"/>
      <c r="IH333" s="142"/>
      <c r="II333" s="142"/>
      <c r="IJ333" s="142"/>
      <c r="IK333" s="142"/>
      <c r="IL333" s="142"/>
      <c r="IM333" s="142"/>
      <c r="IN333" s="142"/>
      <c r="IO333" s="142"/>
      <c r="IP333" s="142"/>
      <c r="IQ333" s="142"/>
      <c r="IR333" s="142"/>
      <c r="IS333" s="142"/>
      <c r="IT333" s="142"/>
      <c r="IU333" s="142"/>
      <c r="IV333" s="142"/>
      <c r="IW333" s="142"/>
      <c r="IX333" s="142"/>
      <c r="IY333" s="142"/>
      <c r="IZ333" s="142"/>
      <c r="JA333" s="142"/>
      <c r="JB333" s="142"/>
      <c r="JC333" s="142"/>
      <c r="JD333" s="142"/>
      <c r="JE333" s="142"/>
      <c r="JF333" s="142"/>
      <c r="JG333" s="142"/>
      <c r="JH333" s="142"/>
      <c r="JI333" s="142"/>
      <c r="JJ333" s="142"/>
      <c r="JK333" s="142"/>
      <c r="JL333" s="142"/>
      <c r="JM333" s="142"/>
      <c r="JN333" s="142"/>
      <c r="JO333" s="142"/>
      <c r="JP333" s="142"/>
      <c r="JQ333" s="142"/>
      <c r="JR333" s="142"/>
      <c r="JS333" s="142"/>
      <c r="JT333" s="142"/>
      <c r="JU333" s="142"/>
      <c r="JV333" s="142"/>
      <c r="JW333" s="142"/>
      <c r="JX333" s="142"/>
      <c r="JY333" s="142"/>
      <c r="JZ333" s="142"/>
      <c r="KA333" s="142"/>
      <c r="KB333" s="142"/>
      <c r="KC333" s="142"/>
      <c r="KD333" s="142"/>
      <c r="KE333" s="142"/>
      <c r="KF333" s="142"/>
      <c r="KG333" s="142"/>
      <c r="KH333" s="142"/>
      <c r="KI333" s="142"/>
      <c r="KJ333" s="142"/>
      <c r="KK333" s="142"/>
      <c r="KL333" s="142"/>
      <c r="KM333" s="142"/>
      <c r="KN333" s="142"/>
      <c r="KO333" s="142"/>
      <c r="KP333" s="142"/>
      <c r="KQ333" s="142"/>
      <c r="KR333" s="142"/>
      <c r="KS333" s="142"/>
      <c r="KT333" s="142"/>
      <c r="KU333" s="142"/>
      <c r="KV333" s="142"/>
      <c r="KW333" s="142"/>
      <c r="KX333" s="142"/>
      <c r="KY333" s="142"/>
      <c r="KZ333" s="142"/>
      <c r="LA333" s="142"/>
      <c r="LB333" s="142"/>
      <c r="LC333" s="142"/>
      <c r="LD333" s="142"/>
      <c r="LE333" s="142"/>
      <c r="LF333" s="142"/>
      <c r="LG333" s="142"/>
      <c r="LH333" s="142"/>
      <c r="LI333" s="142"/>
      <c r="LJ333" s="142"/>
      <c r="LK333" s="142"/>
      <c r="LL333" s="142"/>
      <c r="LM333" s="142"/>
      <c r="LN333" s="142"/>
      <c r="LO333" s="142"/>
      <c r="LP333" s="142"/>
      <c r="LQ333" s="142"/>
      <c r="LR333" s="142"/>
      <c r="LS333" s="142"/>
      <c r="LT333" s="142"/>
      <c r="LU333" s="142"/>
      <c r="LV333" s="142"/>
      <c r="LW333" s="142"/>
      <c r="LX333" s="142"/>
      <c r="LY333" s="142"/>
      <c r="LZ333" s="142"/>
      <c r="MA333" s="142"/>
      <c r="MB333" s="142"/>
      <c r="MC333" s="142"/>
      <c r="MD333" s="142"/>
      <c r="ME333" s="142"/>
      <c r="MF333" s="142"/>
      <c r="MG333" s="142"/>
      <c r="MH333" s="142"/>
      <c r="MI333" s="142"/>
      <c r="MJ333" s="142"/>
      <c r="MK333" s="142"/>
      <c r="ML333" s="142"/>
      <c r="MM333" s="142"/>
      <c r="MN333" s="142"/>
      <c r="MO333" s="142"/>
      <c r="MP333" s="142"/>
      <c r="MQ333" s="142"/>
      <c r="MR333" s="142"/>
      <c r="MS333" s="142"/>
      <c r="MT333" s="142"/>
      <c r="MU333" s="142"/>
      <c r="MV333" s="142"/>
      <c r="MW333" s="142"/>
      <c r="MX333" s="142"/>
      <c r="MY333" s="142"/>
      <c r="MZ333" s="142"/>
      <c r="NA333" s="142"/>
      <c r="NB333" s="142"/>
      <c r="NC333" s="142"/>
      <c r="ND333" s="142"/>
      <c r="NE333" s="142"/>
      <c r="NF333" s="142"/>
      <c r="NG333" s="142"/>
      <c r="NH333" s="142"/>
      <c r="NI333" s="142"/>
      <c r="NJ333" s="142"/>
      <c r="NK333" s="142"/>
      <c r="NL333" s="142"/>
      <c r="NM333" s="142"/>
      <c r="NN333" s="142"/>
      <c r="NO333" s="142"/>
      <c r="NP333" s="142"/>
      <c r="NQ333" s="142"/>
      <c r="NR333" s="142"/>
      <c r="NS333" s="142"/>
      <c r="NT333" s="142"/>
      <c r="NU333" s="142"/>
      <c r="NV333" s="142"/>
      <c r="NW333" s="142"/>
      <c r="NX333" s="142"/>
      <c r="NY333" s="142"/>
      <c r="NZ333" s="142"/>
      <c r="OA333" s="142"/>
      <c r="OB333" s="142"/>
      <c r="OC333" s="142"/>
      <c r="OD333" s="142"/>
      <c r="OE333" s="142"/>
      <c r="OF333" s="142"/>
      <c r="OG333" s="142"/>
      <c r="OH333" s="142"/>
      <c r="OI333" s="142"/>
      <c r="OJ333" s="142"/>
      <c r="OK333" s="142"/>
      <c r="OL333" s="142"/>
      <c r="OM333" s="142"/>
      <c r="ON333" s="142"/>
      <c r="OO333" s="142"/>
      <c r="OP333" s="142"/>
      <c r="OQ333" s="142"/>
      <c r="OR333" s="142"/>
      <c r="OS333" s="142"/>
      <c r="OT333" s="142"/>
      <c r="OU333" s="142"/>
      <c r="OV333" s="142"/>
      <c r="OW333" s="142"/>
      <c r="OX333" s="142"/>
      <c r="OY333" s="142"/>
      <c r="OZ333" s="142"/>
      <c r="PA333" s="142"/>
      <c r="PB333" s="142"/>
      <c r="PC333" s="142"/>
      <c r="PD333" s="142"/>
      <c r="PE333" s="142"/>
      <c r="PF333" s="142"/>
      <c r="PG333" s="142"/>
      <c r="PH333" s="142"/>
      <c r="PI333" s="142"/>
      <c r="PJ333" s="142"/>
      <c r="PK333" s="142"/>
      <c r="PL333" s="142"/>
      <c r="PM333" s="142"/>
      <c r="PN333" s="142"/>
      <c r="PO333" s="142"/>
      <c r="PP333" s="142"/>
      <c r="PQ333" s="142"/>
      <c r="PR333" s="142"/>
      <c r="PS333" s="142"/>
      <c r="PT333" s="142"/>
      <c r="PU333" s="142"/>
      <c r="PV333" s="142"/>
      <c r="PW333" s="142"/>
      <c r="PX333" s="142"/>
      <c r="PY333" s="142"/>
      <c r="PZ333" s="142"/>
      <c r="QA333" s="142"/>
      <c r="QB333" s="142"/>
      <c r="QC333" s="142"/>
      <c r="QD333" s="142"/>
      <c r="QE333" s="142"/>
      <c r="QF333" s="142"/>
      <c r="QG333" s="142"/>
      <c r="QH333" s="142"/>
      <c r="QI333" s="142"/>
      <c r="QJ333" s="142"/>
      <c r="QK333" s="142"/>
      <c r="QL333" s="142"/>
      <c r="QM333" s="142"/>
      <c r="QN333" s="142"/>
      <c r="QO333" s="142"/>
      <c r="QP333" s="142"/>
      <c r="QQ333" s="142"/>
      <c r="QR333" s="142"/>
      <c r="QS333" s="142"/>
      <c r="QT333" s="142"/>
      <c r="QU333" s="142"/>
      <c r="QV333" s="142"/>
      <c r="QW333" s="142"/>
      <c r="QX333" s="142"/>
      <c r="QY333" s="142"/>
      <c r="QZ333" s="142"/>
      <c r="RA333" s="142"/>
      <c r="RB333" s="142"/>
      <c r="RC333" s="142"/>
      <c r="RD333" s="142"/>
      <c r="RE333" s="142"/>
      <c r="RF333" s="142"/>
      <c r="RG333" s="142"/>
      <c r="RH333" s="142"/>
      <c r="RI333" s="142"/>
      <c r="RJ333" s="142"/>
      <c r="RK333" s="142"/>
      <c r="RL333" s="142"/>
      <c r="RM333" s="142"/>
      <c r="RN333" s="142"/>
      <c r="RO333" s="142"/>
      <c r="RP333" s="142"/>
      <c r="RQ333" s="142"/>
      <c r="RR333" s="142"/>
      <c r="RS333" s="142"/>
      <c r="RT333" s="142"/>
      <c r="RU333" s="142"/>
      <c r="RV333" s="142"/>
      <c r="RW333" s="142"/>
      <c r="RX333" s="142"/>
      <c r="RY333" s="142"/>
      <c r="RZ333" s="142"/>
      <c r="SA333" s="142"/>
      <c r="SB333" s="142"/>
      <c r="SC333" s="142"/>
      <c r="SD333" s="142"/>
      <c r="SE333" s="142"/>
      <c r="SF333" s="142"/>
      <c r="SG333" s="142"/>
      <c r="SH333" s="142"/>
      <c r="SI333" s="142"/>
      <c r="SJ333" s="142"/>
      <c r="SK333" s="142"/>
      <c r="SL333" s="142"/>
      <c r="SM333" s="142"/>
      <c r="SN333" s="142"/>
      <c r="SO333" s="142"/>
      <c r="SP333" s="142"/>
      <c r="SQ333" s="142"/>
      <c r="SR333" s="142"/>
      <c r="SS333" s="142"/>
      <c r="ST333" s="142"/>
      <c r="SU333" s="142"/>
      <c r="SV333" s="142"/>
      <c r="SW333" s="142"/>
      <c r="SX333" s="142"/>
      <c r="SY333" s="142"/>
      <c r="SZ333" s="142"/>
      <c r="TA333" s="142"/>
      <c r="TB333" s="142"/>
      <c r="TC333" s="142"/>
      <c r="TD333" s="142"/>
      <c r="TE333" s="142"/>
      <c r="TF333" s="142"/>
      <c r="TG333" s="142"/>
      <c r="TH333" s="142"/>
      <c r="TI333" s="142"/>
      <c r="TJ333" s="142"/>
      <c r="TK333" s="142"/>
      <c r="TL333" s="142"/>
      <c r="TM333" s="142"/>
      <c r="TN333" s="142"/>
      <c r="TO333" s="142"/>
      <c r="TP333" s="142"/>
      <c r="TQ333" s="142"/>
      <c r="TR333" s="142"/>
      <c r="TS333" s="142"/>
      <c r="TT333" s="142"/>
      <c r="TU333" s="142"/>
      <c r="TV333" s="142"/>
      <c r="TW333" s="142"/>
      <c r="TX333" s="142"/>
      <c r="TY333" s="142"/>
      <c r="TZ333" s="142"/>
      <c r="UA333" s="142"/>
      <c r="UB333" s="142"/>
      <c r="UC333" s="142"/>
      <c r="UD333" s="142"/>
      <c r="UE333" s="142"/>
      <c r="UF333" s="142"/>
      <c r="UG333" s="142"/>
      <c r="UH333" s="142"/>
      <c r="UI333" s="142"/>
      <c r="UJ333" s="142"/>
      <c r="UK333" s="142"/>
      <c r="UL333" s="142"/>
      <c r="UM333" s="142"/>
      <c r="UN333" s="142"/>
      <c r="UO333" s="142"/>
      <c r="UP333" s="142"/>
      <c r="UQ333" s="142"/>
      <c r="UR333" s="142"/>
      <c r="US333" s="142"/>
      <c r="UT333" s="142"/>
      <c r="UU333" s="142"/>
      <c r="UV333" s="142"/>
      <c r="UW333" s="142"/>
      <c r="UX333" s="142"/>
      <c r="UY333" s="142"/>
      <c r="UZ333" s="142"/>
      <c r="VA333" s="142"/>
      <c r="VB333" s="142"/>
      <c r="VC333" s="142"/>
      <c r="VD333" s="142"/>
      <c r="VE333" s="142"/>
      <c r="VF333" s="142"/>
      <c r="VG333" s="142"/>
      <c r="VH333" s="142"/>
      <c r="VI333" s="142"/>
      <c r="VJ333" s="142"/>
      <c r="VK333" s="142"/>
      <c r="VL333" s="142"/>
      <c r="VM333" s="142"/>
      <c r="VN333" s="142"/>
      <c r="VO333" s="142"/>
      <c r="VP333" s="142"/>
      <c r="VQ333" s="142"/>
      <c r="VR333" s="142"/>
      <c r="VS333" s="142"/>
      <c r="VT333" s="142"/>
      <c r="VU333" s="142"/>
      <c r="VV333" s="142"/>
      <c r="VW333" s="142"/>
      <c r="VX333" s="142"/>
      <c r="VY333" s="142"/>
      <c r="VZ333" s="142"/>
      <c r="WA333" s="142"/>
      <c r="WB333" s="142"/>
      <c r="WC333" s="142"/>
      <c r="WD333" s="142"/>
      <c r="WE333" s="142"/>
      <c r="WF333" s="142"/>
      <c r="WG333" s="142"/>
      <c r="WH333" s="142"/>
      <c r="WI333" s="142"/>
      <c r="WJ333" s="142"/>
      <c r="WK333" s="142"/>
      <c r="WL333" s="142"/>
      <c r="WM333" s="142"/>
      <c r="WN333" s="142"/>
      <c r="WO333" s="142"/>
      <c r="WP333" s="142"/>
      <c r="WQ333" s="142"/>
      <c r="WR333" s="142"/>
      <c r="WS333" s="142"/>
      <c r="WT333" s="142"/>
      <c r="WU333" s="142"/>
      <c r="WV333" s="142"/>
      <c r="WW333" s="142"/>
      <c r="WX333" s="142"/>
      <c r="WY333" s="142"/>
      <c r="WZ333" s="142"/>
      <c r="XA333" s="142"/>
      <c r="XB333" s="142"/>
      <c r="XC333" s="142"/>
      <c r="XD333" s="142"/>
      <c r="XE333" s="142"/>
      <c r="XF333" s="142"/>
      <c r="XG333" s="142"/>
      <c r="XH333" s="142"/>
      <c r="XI333" s="142"/>
      <c r="XJ333" s="142"/>
      <c r="XK333" s="142"/>
      <c r="XL333" s="142"/>
      <c r="XM333" s="142"/>
      <c r="XN333" s="142"/>
      <c r="XO333" s="142"/>
      <c r="XP333" s="142"/>
      <c r="XQ333" s="142"/>
      <c r="XR333" s="142"/>
      <c r="XS333" s="142"/>
      <c r="XT333" s="142"/>
      <c r="XU333" s="142"/>
      <c r="XV333" s="142"/>
      <c r="XW333" s="142"/>
      <c r="XX333" s="142"/>
      <c r="XY333" s="142"/>
      <c r="XZ333" s="142"/>
      <c r="YA333" s="142"/>
      <c r="YB333" s="142"/>
      <c r="YC333" s="142"/>
      <c r="YD333" s="142"/>
      <c r="YE333" s="142"/>
      <c r="YF333" s="142"/>
      <c r="YG333" s="142"/>
      <c r="YH333" s="142"/>
      <c r="YI333" s="142"/>
      <c r="YJ333" s="142"/>
      <c r="YK333" s="142"/>
      <c r="YL333" s="142"/>
      <c r="YM333" s="142"/>
      <c r="YN333" s="142"/>
      <c r="YO333" s="142"/>
      <c r="YP333" s="142"/>
      <c r="YQ333" s="142"/>
      <c r="YR333" s="142"/>
      <c r="YS333" s="142"/>
      <c r="YT333" s="142"/>
      <c r="YU333" s="142"/>
      <c r="YV333" s="142"/>
      <c r="YW333" s="142"/>
      <c r="YX333" s="142"/>
      <c r="YY333" s="142"/>
      <c r="YZ333" s="142"/>
      <c r="ZA333" s="142"/>
      <c r="ZB333" s="142"/>
      <c r="ZC333" s="142"/>
      <c r="ZD333" s="142"/>
      <c r="ZE333" s="142"/>
      <c r="ZF333" s="142"/>
      <c r="ZG333" s="142"/>
      <c r="ZH333" s="142"/>
      <c r="ZI333" s="142"/>
      <c r="ZJ333" s="142"/>
      <c r="ZK333" s="142"/>
      <c r="ZL333" s="142"/>
      <c r="ZM333" s="142"/>
      <c r="ZN333" s="142"/>
      <c r="ZO333" s="142"/>
      <c r="ZP333" s="142"/>
      <c r="ZQ333" s="142"/>
      <c r="ZR333" s="142"/>
      <c r="ZS333" s="142"/>
      <c r="ZT333" s="142"/>
      <c r="ZU333" s="142"/>
      <c r="ZV333" s="142"/>
      <c r="ZW333" s="142"/>
      <c r="ZX333" s="142"/>
      <c r="ZY333" s="142"/>
      <c r="ZZ333" s="142"/>
      <c r="AAA333" s="142"/>
      <c r="AAB333" s="142"/>
      <c r="AAC333" s="142"/>
      <c r="AAD333" s="142"/>
      <c r="AAE333" s="142"/>
      <c r="AAF333" s="142"/>
      <c r="AAG333" s="142"/>
      <c r="AAH333" s="142"/>
      <c r="AAI333" s="142"/>
      <c r="AAJ333" s="142"/>
      <c r="AAK333" s="142"/>
      <c r="AAL333" s="142"/>
      <c r="AAM333" s="142"/>
      <c r="AAN333" s="142"/>
      <c r="AAO333" s="142"/>
      <c r="AAP333" s="142"/>
      <c r="AAQ333" s="142"/>
      <c r="AAR333" s="142"/>
      <c r="AAS333" s="142"/>
      <c r="AAT333" s="142"/>
      <c r="AAU333" s="142"/>
      <c r="AAV333" s="142"/>
      <c r="AAW333" s="142"/>
      <c r="AAX333" s="142"/>
      <c r="AAY333" s="142"/>
      <c r="AAZ333" s="142"/>
      <c r="ABA333" s="142"/>
      <c r="ABB333" s="142"/>
      <c r="ABC333" s="142"/>
      <c r="ABD333" s="142"/>
      <c r="ABE333" s="142"/>
      <c r="ABF333" s="142"/>
      <c r="ABG333" s="142"/>
      <c r="ABH333" s="142"/>
      <c r="ABI333" s="142"/>
      <c r="ABJ333" s="142"/>
      <c r="ABK333" s="142"/>
      <c r="ABL333" s="142"/>
      <c r="ABM333" s="142"/>
      <c r="ABN333" s="142"/>
      <c r="ABO333" s="142"/>
      <c r="ABP333" s="142"/>
      <c r="ABQ333" s="142"/>
      <c r="ABR333" s="142"/>
      <c r="ABS333" s="142"/>
      <c r="ABT333" s="142"/>
      <c r="ABU333" s="142"/>
      <c r="ABV333" s="142"/>
      <c r="ABW333" s="142"/>
      <c r="ABX333" s="142"/>
      <c r="ABY333" s="142"/>
      <c r="ABZ333" s="142"/>
      <c r="ACA333" s="142"/>
      <c r="ACB333" s="142"/>
      <c r="ACC333" s="142"/>
      <c r="ACD333" s="142"/>
      <c r="ACE333" s="142"/>
      <c r="ACF333" s="142"/>
      <c r="ACG333" s="142"/>
      <c r="ACH333" s="142"/>
      <c r="ACI333" s="142"/>
      <c r="ACJ333" s="142"/>
      <c r="ACK333" s="142"/>
      <c r="ACL333" s="142"/>
      <c r="ACM333" s="142"/>
      <c r="ACN333" s="142"/>
      <c r="ACO333" s="142"/>
      <c r="ACP333" s="142"/>
      <c r="ACQ333" s="142"/>
      <c r="ACR333" s="142"/>
      <c r="ACS333" s="142"/>
      <c r="ACT333" s="142"/>
      <c r="ACU333" s="142"/>
      <c r="ACV333" s="142"/>
      <c r="ACW333" s="142"/>
      <c r="ACX333" s="142"/>
      <c r="ACY333" s="142"/>
      <c r="ACZ333" s="142"/>
      <c r="ADA333" s="142"/>
    </row>
    <row r="334" spans="1:786" s="81" customFormat="1" ht="15.6" x14ac:dyDescent="0.3">
      <c r="A334" s="38">
        <v>3</v>
      </c>
      <c r="B334" s="98" t="s">
        <v>902</v>
      </c>
      <c r="C334" s="99" t="s">
        <v>127</v>
      </c>
      <c r="D334" s="100" t="s">
        <v>272</v>
      </c>
      <c r="E334" s="100" t="s">
        <v>202</v>
      </c>
      <c r="F334" s="100">
        <v>8</v>
      </c>
      <c r="G334" s="45"/>
      <c r="H334" s="100">
        <v>1</v>
      </c>
      <c r="I334" s="100" t="s">
        <v>47</v>
      </c>
      <c r="J334" s="100" t="s">
        <v>82</v>
      </c>
      <c r="K334" s="101">
        <v>165</v>
      </c>
      <c r="L334" s="55">
        <v>1952</v>
      </c>
      <c r="M334" s="58">
        <v>19054</v>
      </c>
      <c r="N334" s="102"/>
      <c r="O334" s="103"/>
      <c r="P334" s="103"/>
      <c r="Q334" s="50" t="s">
        <v>429</v>
      </c>
      <c r="R334" s="78" t="s">
        <v>903</v>
      </c>
      <c r="S334" s="34" t="s">
        <v>270</v>
      </c>
      <c r="T334" s="35" t="str">
        <f t="shared" si="41"/>
        <v>P</v>
      </c>
      <c r="U334" s="34"/>
      <c r="V334" s="34"/>
      <c r="W334" s="34"/>
      <c r="X334" s="34"/>
      <c r="Y334" s="34"/>
      <c r="Z334" s="34"/>
      <c r="AA334" s="34"/>
      <c r="AB334" s="1"/>
      <c r="AC334" s="36">
        <f>N334/1896653</f>
        <v>0</v>
      </c>
      <c r="AD334" s="36">
        <f>O334/39</f>
        <v>0</v>
      </c>
      <c r="AE334" s="36">
        <f>P334/14</f>
        <v>0</v>
      </c>
      <c r="AF334" s="36">
        <f>SUM(AC334:AE334)</f>
        <v>0</v>
      </c>
      <c r="AG334" s="37"/>
      <c r="AH334" s="37">
        <f>IF(A334=1,AF334,0)</f>
        <v>0</v>
      </c>
      <c r="AI334" s="37">
        <f>IF(A334=2,AF334,0)</f>
        <v>0</v>
      </c>
      <c r="AJ334" s="37">
        <f>IF(A334=3,AF334,0)</f>
        <v>0</v>
      </c>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c r="BO334" s="142"/>
      <c r="BP334" s="142"/>
      <c r="BQ334" s="142"/>
      <c r="BR334" s="142"/>
      <c r="BS334" s="142"/>
      <c r="BT334" s="142"/>
      <c r="BU334" s="142"/>
      <c r="BV334" s="142"/>
      <c r="BW334" s="142"/>
      <c r="BX334" s="142"/>
      <c r="BY334" s="142"/>
      <c r="BZ334" s="142"/>
      <c r="CA334" s="142"/>
      <c r="CB334" s="142"/>
      <c r="CC334" s="142"/>
      <c r="CD334" s="142"/>
      <c r="CE334" s="142"/>
      <c r="CF334" s="142"/>
      <c r="CG334" s="142"/>
      <c r="CH334" s="142"/>
      <c r="CI334" s="142"/>
      <c r="CJ334" s="142"/>
      <c r="CK334" s="142"/>
      <c r="CL334" s="142"/>
      <c r="CM334" s="142"/>
      <c r="CN334" s="142"/>
      <c r="CO334" s="142"/>
      <c r="CP334" s="142"/>
      <c r="CQ334" s="142"/>
      <c r="CR334" s="142"/>
      <c r="CS334" s="142"/>
      <c r="CT334" s="142"/>
      <c r="CU334" s="142"/>
      <c r="CV334" s="142"/>
      <c r="CW334" s="142"/>
      <c r="CX334" s="142"/>
      <c r="CY334" s="142"/>
      <c r="CZ334" s="142"/>
      <c r="DA334" s="142"/>
      <c r="DB334" s="142"/>
      <c r="DC334" s="142"/>
      <c r="DD334" s="142"/>
      <c r="DE334" s="142"/>
      <c r="DF334" s="142"/>
      <c r="DG334" s="142"/>
      <c r="DH334" s="142"/>
      <c r="DI334" s="142"/>
      <c r="DJ334" s="142"/>
      <c r="DK334" s="142"/>
      <c r="DL334" s="142"/>
      <c r="DM334" s="142"/>
      <c r="DN334" s="142"/>
      <c r="DO334" s="142"/>
      <c r="DP334" s="142"/>
      <c r="DQ334" s="142"/>
      <c r="DR334" s="142"/>
      <c r="DS334" s="142"/>
      <c r="DT334" s="142"/>
      <c r="DU334" s="142"/>
      <c r="DV334" s="142"/>
      <c r="DW334" s="142"/>
      <c r="DX334" s="142"/>
      <c r="DY334" s="142"/>
      <c r="DZ334" s="142"/>
      <c r="EA334" s="142"/>
      <c r="EB334" s="142"/>
      <c r="EC334" s="142"/>
      <c r="ED334" s="142"/>
      <c r="EE334" s="142"/>
      <c r="EF334" s="142"/>
      <c r="EG334" s="142"/>
      <c r="EH334" s="142"/>
      <c r="EI334" s="142"/>
      <c r="EJ334" s="142"/>
      <c r="EK334" s="142"/>
      <c r="EL334" s="142"/>
      <c r="EM334" s="142"/>
      <c r="EN334" s="142"/>
      <c r="EO334" s="142"/>
      <c r="EP334" s="142"/>
      <c r="EQ334" s="142"/>
      <c r="ER334" s="142"/>
      <c r="ES334" s="142"/>
      <c r="ET334" s="142"/>
      <c r="EU334" s="142"/>
      <c r="EV334" s="142"/>
      <c r="EW334" s="142"/>
      <c r="EX334" s="142"/>
      <c r="EY334" s="142"/>
      <c r="EZ334" s="142"/>
      <c r="FA334" s="142"/>
      <c r="FB334" s="142"/>
      <c r="FC334" s="142"/>
      <c r="FD334" s="142"/>
      <c r="FE334" s="142"/>
      <c r="FF334" s="142"/>
      <c r="FG334" s="142"/>
      <c r="FH334" s="142"/>
      <c r="FI334" s="142"/>
      <c r="FJ334" s="142"/>
      <c r="FK334" s="142"/>
      <c r="FL334" s="142"/>
      <c r="FM334" s="142"/>
      <c r="FN334" s="142"/>
      <c r="FO334" s="142"/>
      <c r="FP334" s="142"/>
      <c r="FQ334" s="142"/>
      <c r="FR334" s="142"/>
      <c r="FS334" s="142"/>
      <c r="FT334" s="142"/>
      <c r="FU334" s="142"/>
      <c r="FV334" s="142"/>
      <c r="FW334" s="142"/>
      <c r="FX334" s="142"/>
      <c r="FY334" s="142"/>
      <c r="FZ334" s="142"/>
      <c r="GA334" s="142"/>
      <c r="GB334" s="142"/>
      <c r="GC334" s="142"/>
      <c r="GD334" s="142"/>
      <c r="GE334" s="142"/>
      <c r="GF334" s="142"/>
      <c r="GG334" s="142"/>
      <c r="GH334" s="142"/>
      <c r="GI334" s="142"/>
      <c r="GJ334" s="142"/>
      <c r="GK334" s="142"/>
      <c r="GL334" s="142"/>
      <c r="GM334" s="142"/>
      <c r="GN334" s="142"/>
      <c r="GO334" s="142"/>
      <c r="GP334" s="142"/>
      <c r="GQ334" s="142"/>
      <c r="GR334" s="142"/>
      <c r="GS334" s="142"/>
      <c r="GT334" s="142"/>
      <c r="GU334" s="142"/>
      <c r="GV334" s="142"/>
      <c r="GW334" s="142"/>
      <c r="GX334" s="142"/>
      <c r="GY334" s="142"/>
      <c r="GZ334" s="142"/>
      <c r="HA334" s="142"/>
      <c r="HB334" s="142"/>
      <c r="HC334" s="142"/>
      <c r="HD334" s="142"/>
      <c r="HE334" s="142"/>
      <c r="HF334" s="142"/>
      <c r="HG334" s="142"/>
      <c r="HH334" s="142"/>
      <c r="HI334" s="142"/>
      <c r="HJ334" s="142"/>
      <c r="HK334" s="142"/>
      <c r="HL334" s="142"/>
      <c r="HM334" s="142"/>
      <c r="HN334" s="142"/>
      <c r="HO334" s="142"/>
      <c r="HP334" s="142"/>
      <c r="HQ334" s="142"/>
      <c r="HR334" s="142"/>
      <c r="HS334" s="142"/>
      <c r="HT334" s="142"/>
      <c r="HU334" s="142"/>
      <c r="HV334" s="142"/>
      <c r="HW334" s="142"/>
      <c r="HX334" s="142"/>
      <c r="HY334" s="142"/>
      <c r="HZ334" s="142"/>
      <c r="IA334" s="142"/>
      <c r="IB334" s="142"/>
      <c r="IC334" s="142"/>
      <c r="ID334" s="142"/>
      <c r="IE334" s="142"/>
      <c r="IF334" s="142"/>
      <c r="IG334" s="142"/>
      <c r="IH334" s="142"/>
      <c r="II334" s="142"/>
      <c r="IJ334" s="142"/>
      <c r="IK334" s="142"/>
      <c r="IL334" s="142"/>
      <c r="IM334" s="142"/>
      <c r="IN334" s="142"/>
      <c r="IO334" s="142"/>
      <c r="IP334" s="142"/>
      <c r="IQ334" s="142"/>
      <c r="IR334" s="142"/>
      <c r="IS334" s="142"/>
      <c r="IT334" s="142"/>
      <c r="IU334" s="142"/>
      <c r="IV334" s="142"/>
      <c r="IW334" s="142"/>
      <c r="IX334" s="142"/>
      <c r="IY334" s="142"/>
      <c r="IZ334" s="142"/>
      <c r="JA334" s="142"/>
      <c r="JB334" s="142"/>
      <c r="JC334" s="142"/>
      <c r="JD334" s="142"/>
      <c r="JE334" s="142"/>
      <c r="JF334" s="142"/>
      <c r="JG334" s="142"/>
      <c r="JH334" s="142"/>
      <c r="JI334" s="142"/>
      <c r="JJ334" s="142"/>
      <c r="JK334" s="142"/>
      <c r="JL334" s="142"/>
      <c r="JM334" s="142"/>
      <c r="JN334" s="142"/>
      <c r="JO334" s="142"/>
      <c r="JP334" s="142"/>
      <c r="JQ334" s="142"/>
      <c r="JR334" s="142"/>
      <c r="JS334" s="142"/>
      <c r="JT334" s="142"/>
      <c r="JU334" s="142"/>
      <c r="JV334" s="142"/>
      <c r="JW334" s="142"/>
      <c r="JX334" s="142"/>
      <c r="JY334" s="142"/>
      <c r="JZ334" s="142"/>
      <c r="KA334" s="142"/>
      <c r="KB334" s="142"/>
      <c r="KC334" s="142"/>
      <c r="KD334" s="142"/>
      <c r="KE334" s="142"/>
      <c r="KF334" s="142"/>
      <c r="KG334" s="142"/>
      <c r="KH334" s="142"/>
      <c r="KI334" s="142"/>
      <c r="KJ334" s="142"/>
      <c r="KK334" s="142"/>
      <c r="KL334" s="142"/>
      <c r="KM334" s="142"/>
      <c r="KN334" s="142"/>
      <c r="KO334" s="142"/>
      <c r="KP334" s="142"/>
      <c r="KQ334" s="142"/>
      <c r="KR334" s="142"/>
      <c r="KS334" s="142"/>
      <c r="KT334" s="142"/>
      <c r="KU334" s="142"/>
      <c r="KV334" s="142"/>
      <c r="KW334" s="142"/>
      <c r="KX334" s="142"/>
      <c r="KY334" s="142"/>
      <c r="KZ334" s="142"/>
      <c r="LA334" s="142"/>
      <c r="LB334" s="142"/>
      <c r="LC334" s="142"/>
      <c r="LD334" s="142"/>
      <c r="LE334" s="142"/>
      <c r="LF334" s="142"/>
      <c r="LG334" s="142"/>
      <c r="LH334" s="142"/>
      <c r="LI334" s="142"/>
      <c r="LJ334" s="142"/>
      <c r="LK334" s="142"/>
      <c r="LL334" s="142"/>
      <c r="LM334" s="142"/>
      <c r="LN334" s="142"/>
      <c r="LO334" s="142"/>
      <c r="LP334" s="142"/>
      <c r="LQ334" s="142"/>
      <c r="LR334" s="142"/>
      <c r="LS334" s="142"/>
      <c r="LT334" s="142"/>
      <c r="LU334" s="142"/>
      <c r="LV334" s="142"/>
      <c r="LW334" s="142"/>
      <c r="LX334" s="142"/>
      <c r="LY334" s="142"/>
      <c r="LZ334" s="142"/>
      <c r="MA334" s="142"/>
      <c r="MB334" s="142"/>
      <c r="MC334" s="142"/>
      <c r="MD334" s="142"/>
      <c r="ME334" s="142"/>
      <c r="MF334" s="142"/>
      <c r="MG334" s="142"/>
      <c r="MH334" s="142"/>
      <c r="MI334" s="142"/>
      <c r="MJ334" s="142"/>
      <c r="MK334" s="142"/>
      <c r="ML334" s="142"/>
      <c r="MM334" s="142"/>
      <c r="MN334" s="142"/>
      <c r="MO334" s="142"/>
      <c r="MP334" s="142"/>
      <c r="MQ334" s="142"/>
      <c r="MR334" s="142"/>
      <c r="MS334" s="142"/>
      <c r="MT334" s="142"/>
      <c r="MU334" s="142"/>
      <c r="MV334" s="142"/>
      <c r="MW334" s="142"/>
      <c r="MX334" s="142"/>
      <c r="MY334" s="142"/>
      <c r="MZ334" s="142"/>
      <c r="NA334" s="142"/>
      <c r="NB334" s="142"/>
      <c r="NC334" s="142"/>
      <c r="ND334" s="142"/>
      <c r="NE334" s="142"/>
      <c r="NF334" s="142"/>
      <c r="NG334" s="142"/>
      <c r="NH334" s="142"/>
      <c r="NI334" s="142"/>
      <c r="NJ334" s="142"/>
      <c r="NK334" s="142"/>
      <c r="NL334" s="142"/>
      <c r="NM334" s="142"/>
      <c r="NN334" s="142"/>
      <c r="NO334" s="142"/>
      <c r="NP334" s="142"/>
      <c r="NQ334" s="142"/>
      <c r="NR334" s="142"/>
      <c r="NS334" s="142"/>
      <c r="NT334" s="142"/>
      <c r="NU334" s="142"/>
      <c r="NV334" s="142"/>
      <c r="NW334" s="142"/>
      <c r="NX334" s="142"/>
      <c r="NY334" s="142"/>
      <c r="NZ334" s="142"/>
      <c r="OA334" s="142"/>
      <c r="OB334" s="142"/>
      <c r="OC334" s="142"/>
      <c r="OD334" s="142"/>
      <c r="OE334" s="142"/>
      <c r="OF334" s="142"/>
      <c r="OG334" s="142"/>
      <c r="OH334" s="142"/>
      <c r="OI334" s="142"/>
      <c r="OJ334" s="142"/>
      <c r="OK334" s="142"/>
      <c r="OL334" s="142"/>
      <c r="OM334" s="142"/>
      <c r="ON334" s="142"/>
      <c r="OO334" s="142"/>
      <c r="OP334" s="142"/>
      <c r="OQ334" s="142"/>
      <c r="OR334" s="142"/>
      <c r="OS334" s="142"/>
      <c r="OT334" s="142"/>
      <c r="OU334" s="142"/>
      <c r="OV334" s="142"/>
      <c r="OW334" s="142"/>
      <c r="OX334" s="142"/>
      <c r="OY334" s="142"/>
      <c r="OZ334" s="142"/>
      <c r="PA334" s="142"/>
      <c r="PB334" s="142"/>
      <c r="PC334" s="142"/>
      <c r="PD334" s="142"/>
      <c r="PE334" s="142"/>
      <c r="PF334" s="142"/>
      <c r="PG334" s="142"/>
      <c r="PH334" s="142"/>
      <c r="PI334" s="142"/>
      <c r="PJ334" s="142"/>
      <c r="PK334" s="142"/>
      <c r="PL334" s="142"/>
      <c r="PM334" s="142"/>
      <c r="PN334" s="142"/>
      <c r="PO334" s="142"/>
      <c r="PP334" s="142"/>
      <c r="PQ334" s="142"/>
      <c r="PR334" s="142"/>
      <c r="PS334" s="142"/>
      <c r="PT334" s="142"/>
      <c r="PU334" s="142"/>
      <c r="PV334" s="142"/>
      <c r="PW334" s="142"/>
      <c r="PX334" s="142"/>
      <c r="PY334" s="142"/>
      <c r="PZ334" s="142"/>
      <c r="QA334" s="142"/>
      <c r="QB334" s="142"/>
      <c r="QC334" s="142"/>
      <c r="QD334" s="142"/>
      <c r="QE334" s="142"/>
      <c r="QF334" s="142"/>
      <c r="QG334" s="142"/>
      <c r="QH334" s="142"/>
      <c r="QI334" s="142"/>
      <c r="QJ334" s="142"/>
      <c r="QK334" s="142"/>
      <c r="QL334" s="142"/>
      <c r="QM334" s="142"/>
      <c r="QN334" s="142"/>
      <c r="QO334" s="142"/>
      <c r="QP334" s="142"/>
      <c r="QQ334" s="142"/>
      <c r="QR334" s="142"/>
      <c r="QS334" s="142"/>
      <c r="QT334" s="142"/>
      <c r="QU334" s="142"/>
      <c r="QV334" s="142"/>
      <c r="QW334" s="142"/>
      <c r="QX334" s="142"/>
      <c r="QY334" s="142"/>
      <c r="QZ334" s="142"/>
      <c r="RA334" s="142"/>
      <c r="RB334" s="142"/>
      <c r="RC334" s="142"/>
      <c r="RD334" s="142"/>
      <c r="RE334" s="142"/>
      <c r="RF334" s="142"/>
      <c r="RG334" s="142"/>
      <c r="RH334" s="142"/>
      <c r="RI334" s="142"/>
      <c r="RJ334" s="142"/>
      <c r="RK334" s="142"/>
      <c r="RL334" s="142"/>
      <c r="RM334" s="142"/>
      <c r="RN334" s="142"/>
      <c r="RO334" s="142"/>
      <c r="RP334" s="142"/>
      <c r="RQ334" s="142"/>
      <c r="RR334" s="142"/>
      <c r="RS334" s="142"/>
      <c r="RT334" s="142"/>
      <c r="RU334" s="142"/>
      <c r="RV334" s="142"/>
      <c r="RW334" s="142"/>
      <c r="RX334" s="142"/>
      <c r="RY334" s="142"/>
      <c r="RZ334" s="142"/>
      <c r="SA334" s="142"/>
      <c r="SB334" s="142"/>
      <c r="SC334" s="142"/>
      <c r="SD334" s="142"/>
      <c r="SE334" s="142"/>
      <c r="SF334" s="142"/>
      <c r="SG334" s="142"/>
      <c r="SH334" s="142"/>
      <c r="SI334" s="142"/>
      <c r="SJ334" s="142"/>
      <c r="SK334" s="142"/>
      <c r="SL334" s="142"/>
      <c r="SM334" s="142"/>
      <c r="SN334" s="142"/>
      <c r="SO334" s="142"/>
      <c r="SP334" s="142"/>
      <c r="SQ334" s="142"/>
      <c r="SR334" s="142"/>
      <c r="SS334" s="142"/>
      <c r="ST334" s="142"/>
      <c r="SU334" s="142"/>
      <c r="SV334" s="142"/>
      <c r="SW334" s="142"/>
      <c r="SX334" s="142"/>
      <c r="SY334" s="142"/>
      <c r="SZ334" s="142"/>
      <c r="TA334" s="142"/>
      <c r="TB334" s="142"/>
      <c r="TC334" s="142"/>
      <c r="TD334" s="142"/>
      <c r="TE334" s="142"/>
      <c r="TF334" s="142"/>
      <c r="TG334" s="142"/>
      <c r="TH334" s="142"/>
      <c r="TI334" s="142"/>
      <c r="TJ334" s="142"/>
      <c r="TK334" s="142"/>
      <c r="TL334" s="142"/>
      <c r="TM334" s="142"/>
      <c r="TN334" s="142"/>
      <c r="TO334" s="142"/>
      <c r="TP334" s="142"/>
      <c r="TQ334" s="142"/>
      <c r="TR334" s="142"/>
      <c r="TS334" s="142"/>
      <c r="TT334" s="142"/>
      <c r="TU334" s="142"/>
      <c r="TV334" s="142"/>
      <c r="TW334" s="142"/>
      <c r="TX334" s="142"/>
      <c r="TY334" s="142"/>
      <c r="TZ334" s="142"/>
      <c r="UA334" s="142"/>
      <c r="UB334" s="142"/>
      <c r="UC334" s="142"/>
      <c r="UD334" s="142"/>
      <c r="UE334" s="142"/>
      <c r="UF334" s="142"/>
      <c r="UG334" s="142"/>
      <c r="UH334" s="142"/>
      <c r="UI334" s="142"/>
      <c r="UJ334" s="142"/>
      <c r="UK334" s="142"/>
      <c r="UL334" s="142"/>
      <c r="UM334" s="142"/>
      <c r="UN334" s="142"/>
      <c r="UO334" s="142"/>
      <c r="UP334" s="142"/>
      <c r="UQ334" s="142"/>
      <c r="UR334" s="142"/>
      <c r="US334" s="142"/>
      <c r="UT334" s="142"/>
      <c r="UU334" s="142"/>
      <c r="UV334" s="142"/>
      <c r="UW334" s="142"/>
      <c r="UX334" s="142"/>
      <c r="UY334" s="142"/>
      <c r="UZ334" s="142"/>
      <c r="VA334" s="142"/>
      <c r="VB334" s="142"/>
      <c r="VC334" s="142"/>
      <c r="VD334" s="142"/>
      <c r="VE334" s="142"/>
      <c r="VF334" s="142"/>
      <c r="VG334" s="142"/>
      <c r="VH334" s="142"/>
      <c r="VI334" s="142"/>
      <c r="VJ334" s="142"/>
      <c r="VK334" s="142"/>
      <c r="VL334" s="142"/>
      <c r="VM334" s="142"/>
      <c r="VN334" s="142"/>
      <c r="VO334" s="142"/>
      <c r="VP334" s="142"/>
      <c r="VQ334" s="142"/>
      <c r="VR334" s="142"/>
      <c r="VS334" s="142"/>
      <c r="VT334" s="142"/>
      <c r="VU334" s="142"/>
      <c r="VV334" s="142"/>
      <c r="VW334" s="142"/>
      <c r="VX334" s="142"/>
      <c r="VY334" s="142"/>
      <c r="VZ334" s="142"/>
      <c r="WA334" s="142"/>
      <c r="WB334" s="142"/>
      <c r="WC334" s="142"/>
      <c r="WD334" s="142"/>
      <c r="WE334" s="142"/>
      <c r="WF334" s="142"/>
      <c r="WG334" s="142"/>
      <c r="WH334" s="142"/>
      <c r="WI334" s="142"/>
      <c r="WJ334" s="142"/>
      <c r="WK334" s="142"/>
      <c r="WL334" s="142"/>
      <c r="WM334" s="142"/>
      <c r="WN334" s="142"/>
      <c r="WO334" s="142"/>
      <c r="WP334" s="142"/>
      <c r="WQ334" s="142"/>
      <c r="WR334" s="142"/>
      <c r="WS334" s="142"/>
      <c r="WT334" s="142"/>
      <c r="WU334" s="142"/>
      <c r="WV334" s="142"/>
      <c r="WW334" s="142"/>
      <c r="WX334" s="142"/>
      <c r="WY334" s="142"/>
      <c r="WZ334" s="142"/>
      <c r="XA334" s="142"/>
      <c r="XB334" s="142"/>
      <c r="XC334" s="142"/>
      <c r="XD334" s="142"/>
      <c r="XE334" s="142"/>
      <c r="XF334" s="142"/>
      <c r="XG334" s="142"/>
      <c r="XH334" s="142"/>
      <c r="XI334" s="142"/>
      <c r="XJ334" s="142"/>
      <c r="XK334" s="142"/>
      <c r="XL334" s="142"/>
      <c r="XM334" s="142"/>
      <c r="XN334" s="142"/>
      <c r="XO334" s="142"/>
      <c r="XP334" s="142"/>
      <c r="XQ334" s="142"/>
      <c r="XR334" s="142"/>
      <c r="XS334" s="142"/>
      <c r="XT334" s="142"/>
      <c r="XU334" s="142"/>
      <c r="XV334" s="142"/>
      <c r="XW334" s="142"/>
      <c r="XX334" s="142"/>
      <c r="XY334" s="142"/>
      <c r="XZ334" s="142"/>
      <c r="YA334" s="142"/>
      <c r="YB334" s="142"/>
      <c r="YC334" s="142"/>
      <c r="YD334" s="142"/>
      <c r="YE334" s="142"/>
      <c r="YF334" s="142"/>
      <c r="YG334" s="142"/>
      <c r="YH334" s="142"/>
      <c r="YI334" s="142"/>
      <c r="YJ334" s="142"/>
      <c r="YK334" s="142"/>
      <c r="YL334" s="142"/>
      <c r="YM334" s="142"/>
      <c r="YN334" s="142"/>
      <c r="YO334" s="142"/>
      <c r="YP334" s="142"/>
      <c r="YQ334" s="142"/>
      <c r="YR334" s="142"/>
      <c r="YS334" s="142"/>
      <c r="YT334" s="142"/>
      <c r="YU334" s="142"/>
      <c r="YV334" s="142"/>
      <c r="YW334" s="142"/>
      <c r="YX334" s="142"/>
      <c r="YY334" s="142"/>
      <c r="YZ334" s="142"/>
      <c r="ZA334" s="142"/>
      <c r="ZB334" s="142"/>
      <c r="ZC334" s="142"/>
      <c r="ZD334" s="142"/>
      <c r="ZE334" s="142"/>
      <c r="ZF334" s="142"/>
      <c r="ZG334" s="142"/>
      <c r="ZH334" s="142"/>
      <c r="ZI334" s="142"/>
      <c r="ZJ334" s="142"/>
      <c r="ZK334" s="142"/>
      <c r="ZL334" s="142"/>
      <c r="ZM334" s="142"/>
      <c r="ZN334" s="142"/>
      <c r="ZO334" s="142"/>
      <c r="ZP334" s="142"/>
      <c r="ZQ334" s="142"/>
      <c r="ZR334" s="142"/>
      <c r="ZS334" s="142"/>
      <c r="ZT334" s="142"/>
      <c r="ZU334" s="142"/>
      <c r="ZV334" s="142"/>
      <c r="ZW334" s="142"/>
      <c r="ZX334" s="142"/>
      <c r="ZY334" s="142"/>
      <c r="ZZ334" s="142"/>
      <c r="AAA334" s="142"/>
      <c r="AAB334" s="142"/>
      <c r="AAC334" s="142"/>
      <c r="AAD334" s="142"/>
      <c r="AAE334" s="142"/>
      <c r="AAF334" s="142"/>
      <c r="AAG334" s="142"/>
      <c r="AAH334" s="142"/>
      <c r="AAI334" s="142"/>
      <c r="AAJ334" s="142"/>
      <c r="AAK334" s="142"/>
      <c r="AAL334" s="142"/>
      <c r="AAM334" s="142"/>
      <c r="AAN334" s="142"/>
      <c r="AAO334" s="142"/>
      <c r="AAP334" s="142"/>
      <c r="AAQ334" s="142"/>
      <c r="AAR334" s="142"/>
      <c r="AAS334" s="142"/>
      <c r="AAT334" s="142"/>
      <c r="AAU334" s="142"/>
      <c r="AAV334" s="142"/>
      <c r="AAW334" s="142"/>
      <c r="AAX334" s="142"/>
      <c r="AAY334" s="142"/>
      <c r="AAZ334" s="142"/>
      <c r="ABA334" s="142"/>
      <c r="ABB334" s="142"/>
      <c r="ABC334" s="142"/>
      <c r="ABD334" s="142"/>
      <c r="ABE334" s="142"/>
      <c r="ABF334" s="142"/>
      <c r="ABG334" s="142"/>
      <c r="ABH334" s="142"/>
      <c r="ABI334" s="142"/>
      <c r="ABJ334" s="142"/>
      <c r="ABK334" s="142"/>
      <c r="ABL334" s="142"/>
      <c r="ABM334" s="142"/>
      <c r="ABN334" s="142"/>
      <c r="ABO334" s="142"/>
      <c r="ABP334" s="142"/>
      <c r="ABQ334" s="142"/>
      <c r="ABR334" s="142"/>
      <c r="ABS334" s="142"/>
      <c r="ABT334" s="142"/>
      <c r="ABU334" s="142"/>
      <c r="ABV334" s="142"/>
      <c r="ABW334" s="142"/>
      <c r="ABX334" s="142"/>
      <c r="ABY334" s="142"/>
      <c r="ABZ334" s="142"/>
      <c r="ACA334" s="142"/>
      <c r="ACB334" s="142"/>
      <c r="ACC334" s="142"/>
      <c r="ACD334" s="142"/>
      <c r="ACE334" s="142"/>
      <c r="ACF334" s="142"/>
      <c r="ACG334" s="142"/>
      <c r="ACH334" s="142"/>
      <c r="ACI334" s="142"/>
      <c r="ACJ334" s="142"/>
      <c r="ACK334" s="142"/>
      <c r="ACL334" s="142"/>
      <c r="ACM334" s="142"/>
      <c r="ACN334" s="142"/>
      <c r="ACO334" s="142"/>
      <c r="ACP334" s="142"/>
      <c r="ACQ334" s="142"/>
      <c r="ACR334" s="142"/>
      <c r="ACS334" s="142"/>
      <c r="ACT334" s="142"/>
      <c r="ACU334" s="142"/>
      <c r="ACV334" s="142"/>
      <c r="ACW334" s="142"/>
      <c r="ACX334" s="142"/>
      <c r="ACY334" s="142"/>
      <c r="ACZ334" s="142"/>
      <c r="ADA334" s="142"/>
    </row>
    <row r="335" spans="1:786" customFormat="1" ht="64.2" customHeight="1" x14ac:dyDescent="0.3">
      <c r="A335" s="38">
        <v>3</v>
      </c>
      <c r="B335" s="98" t="s">
        <v>904</v>
      </c>
      <c r="C335" s="99" t="s">
        <v>127</v>
      </c>
      <c r="D335" s="100" t="s">
        <v>272</v>
      </c>
      <c r="E335" s="100" t="s">
        <v>202</v>
      </c>
      <c r="F335" s="100">
        <v>8</v>
      </c>
      <c r="G335" s="45"/>
      <c r="H335" s="100">
        <v>1</v>
      </c>
      <c r="I335" s="100" t="s">
        <v>47</v>
      </c>
      <c r="J335" s="100" t="s">
        <v>82</v>
      </c>
      <c r="K335" s="101">
        <v>156</v>
      </c>
      <c r="L335" s="55">
        <v>1952</v>
      </c>
      <c r="M335" s="58">
        <v>19025</v>
      </c>
      <c r="N335" s="102"/>
      <c r="O335" s="103"/>
      <c r="P335" s="103"/>
      <c r="Q335" s="50" t="s">
        <v>429</v>
      </c>
      <c r="R335" s="78" t="s">
        <v>905</v>
      </c>
      <c r="S335" s="34" t="s">
        <v>270</v>
      </c>
      <c r="T335" s="35" t="str">
        <f t="shared" si="41"/>
        <v>P</v>
      </c>
      <c r="U335" s="34"/>
      <c r="V335" s="34"/>
      <c r="W335" s="34"/>
      <c r="X335" s="34"/>
      <c r="Y335" s="34"/>
      <c r="Z335" s="34"/>
      <c r="AA335" s="34"/>
      <c r="AB335" s="1"/>
      <c r="AC335" s="36">
        <f>N335/1896653</f>
        <v>0</v>
      </c>
      <c r="AD335" s="36">
        <f>O335/39</f>
        <v>0</v>
      </c>
      <c r="AE335" s="36">
        <f>P335/14</f>
        <v>0</v>
      </c>
      <c r="AF335" s="36">
        <f>SUM(AC335:AE335)</f>
        <v>0</v>
      </c>
      <c r="AG335" s="37"/>
      <c r="AH335" s="37">
        <f>IF(A335=1,AF335,0)</f>
        <v>0</v>
      </c>
      <c r="AI335" s="37">
        <f>IF(A335=2,AF335,0)</f>
        <v>0</v>
      </c>
      <c r="AJ335" s="37">
        <f>IF(A335=3,AF335,0)</f>
        <v>0</v>
      </c>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c r="BO335" s="142"/>
      <c r="BP335" s="142"/>
      <c r="BQ335" s="142"/>
      <c r="BR335" s="142"/>
      <c r="BS335" s="142"/>
      <c r="BT335" s="142"/>
      <c r="BU335" s="142"/>
      <c r="BV335" s="142"/>
      <c r="BW335" s="142"/>
      <c r="BX335" s="142"/>
      <c r="BY335" s="142"/>
      <c r="BZ335" s="142"/>
      <c r="CA335" s="142"/>
      <c r="CB335" s="142"/>
      <c r="CC335" s="142"/>
      <c r="CD335" s="142"/>
      <c r="CE335" s="142"/>
      <c r="CF335" s="142"/>
      <c r="CG335" s="142"/>
      <c r="CH335" s="142"/>
      <c r="CI335" s="142"/>
      <c r="CJ335" s="142"/>
      <c r="CK335" s="142"/>
      <c r="CL335" s="142"/>
      <c r="CM335" s="142"/>
      <c r="CN335" s="142"/>
      <c r="CO335" s="142"/>
      <c r="CP335" s="142"/>
      <c r="CQ335" s="142"/>
      <c r="CR335" s="142"/>
      <c r="CS335" s="142"/>
      <c r="CT335" s="142"/>
      <c r="CU335" s="142"/>
      <c r="CV335" s="142"/>
      <c r="CW335" s="142"/>
      <c r="CX335" s="142"/>
      <c r="CY335" s="142"/>
      <c r="CZ335" s="142"/>
      <c r="DA335" s="142"/>
      <c r="DB335" s="142"/>
      <c r="DC335" s="142"/>
      <c r="DD335" s="142"/>
      <c r="DE335" s="142"/>
      <c r="DF335" s="142"/>
      <c r="DG335" s="142"/>
      <c r="DH335" s="142"/>
      <c r="DI335" s="142"/>
      <c r="DJ335" s="142"/>
      <c r="DK335" s="142"/>
      <c r="DL335" s="142"/>
      <c r="DM335" s="142"/>
      <c r="DN335" s="142"/>
      <c r="DO335" s="142"/>
      <c r="DP335" s="142"/>
      <c r="DQ335" s="142"/>
      <c r="DR335" s="142"/>
      <c r="DS335" s="142"/>
      <c r="DT335" s="142"/>
      <c r="DU335" s="142"/>
      <c r="DV335" s="142"/>
      <c r="DW335" s="142"/>
      <c r="DX335" s="142"/>
      <c r="DY335" s="142"/>
      <c r="DZ335" s="142"/>
      <c r="EA335" s="142"/>
      <c r="EB335" s="142"/>
      <c r="EC335" s="142"/>
      <c r="ED335" s="144"/>
      <c r="EE335" s="144"/>
      <c r="EF335" s="144"/>
      <c r="EG335" s="144"/>
      <c r="EH335" s="144"/>
      <c r="EI335" s="144"/>
      <c r="EJ335" s="144"/>
      <c r="EK335" s="144"/>
      <c r="EL335" s="144"/>
      <c r="EM335" s="144"/>
      <c r="EN335" s="144"/>
      <c r="EO335" s="144"/>
      <c r="EP335" s="144"/>
      <c r="EQ335" s="144"/>
      <c r="ER335" s="144"/>
      <c r="ES335" s="144"/>
      <c r="ET335" s="144"/>
      <c r="EU335" s="144"/>
      <c r="EV335" s="144"/>
      <c r="EW335" s="144"/>
      <c r="EX335" s="144"/>
      <c r="EY335" s="144"/>
      <c r="EZ335" s="144"/>
      <c r="FA335" s="144"/>
      <c r="FB335" s="144"/>
      <c r="FC335" s="144"/>
      <c r="FD335" s="144"/>
      <c r="FE335" s="144"/>
      <c r="FF335" s="144"/>
      <c r="FG335" s="144"/>
      <c r="FH335" s="144"/>
      <c r="FI335" s="144"/>
      <c r="FJ335" s="144"/>
      <c r="FK335" s="144"/>
      <c r="FL335" s="144"/>
      <c r="FM335" s="144"/>
      <c r="FN335" s="144"/>
      <c r="FO335" s="144"/>
      <c r="FP335" s="144"/>
      <c r="FQ335" s="144"/>
      <c r="FR335" s="144"/>
      <c r="FS335" s="144"/>
      <c r="FT335" s="144"/>
      <c r="FU335" s="144"/>
      <c r="FV335" s="144"/>
      <c r="FW335" s="144"/>
      <c r="FX335" s="144"/>
      <c r="FY335" s="144"/>
      <c r="FZ335" s="144"/>
      <c r="GA335" s="144"/>
      <c r="GB335" s="144"/>
      <c r="GC335" s="144"/>
      <c r="GD335" s="144"/>
      <c r="GE335" s="144"/>
      <c r="GF335" s="144"/>
      <c r="GG335" s="144"/>
      <c r="GH335" s="144"/>
      <c r="GI335" s="144"/>
      <c r="GJ335" s="144"/>
      <c r="GK335" s="144"/>
      <c r="GL335" s="144"/>
      <c r="GM335" s="144"/>
      <c r="GN335" s="144"/>
      <c r="GO335" s="144"/>
      <c r="GP335" s="144"/>
      <c r="GQ335" s="144"/>
      <c r="GR335" s="144"/>
      <c r="GS335" s="144"/>
      <c r="GT335" s="144"/>
      <c r="GU335" s="144"/>
      <c r="GV335" s="144"/>
      <c r="GW335" s="144"/>
      <c r="GX335" s="144"/>
      <c r="GY335" s="144"/>
      <c r="GZ335" s="144"/>
      <c r="HA335" s="144"/>
      <c r="HB335" s="144"/>
      <c r="HC335" s="144"/>
      <c r="HD335" s="144"/>
      <c r="HE335" s="144"/>
      <c r="HF335" s="144"/>
      <c r="HG335" s="144"/>
      <c r="HH335" s="144"/>
      <c r="HI335" s="144"/>
      <c r="HJ335" s="144"/>
      <c r="HK335" s="144"/>
      <c r="HL335" s="144"/>
      <c r="HM335" s="144"/>
      <c r="HN335" s="144"/>
      <c r="HO335" s="144"/>
      <c r="HP335" s="144"/>
      <c r="HQ335" s="144"/>
      <c r="HR335" s="144"/>
      <c r="HS335" s="144"/>
      <c r="HT335" s="144"/>
      <c r="HU335" s="144"/>
      <c r="HV335" s="144"/>
      <c r="HW335" s="144"/>
      <c r="HX335" s="144"/>
      <c r="HY335" s="144"/>
      <c r="HZ335" s="144"/>
      <c r="IA335" s="144"/>
      <c r="IB335" s="144"/>
      <c r="IC335" s="144"/>
      <c r="ID335" s="144"/>
      <c r="IE335" s="144"/>
      <c r="IF335" s="144"/>
      <c r="IG335" s="144"/>
      <c r="IH335" s="144"/>
      <c r="II335" s="144"/>
      <c r="IJ335" s="144"/>
      <c r="IK335" s="144"/>
      <c r="IL335" s="144"/>
      <c r="IM335" s="144"/>
      <c r="IN335" s="144"/>
      <c r="IO335" s="144"/>
      <c r="IP335" s="144"/>
      <c r="IQ335" s="144"/>
      <c r="IR335" s="144"/>
      <c r="IS335" s="144"/>
      <c r="IT335" s="144"/>
      <c r="IU335" s="144"/>
      <c r="IV335" s="144"/>
      <c r="IW335" s="144"/>
      <c r="IX335" s="144"/>
      <c r="IY335" s="144"/>
      <c r="IZ335" s="144"/>
      <c r="JA335" s="144"/>
      <c r="JB335" s="144"/>
      <c r="JC335" s="144"/>
      <c r="JD335" s="144"/>
      <c r="JE335" s="144"/>
      <c r="JF335" s="144"/>
      <c r="JG335" s="144"/>
      <c r="JH335" s="144"/>
      <c r="JI335" s="144"/>
      <c r="JJ335" s="144"/>
      <c r="JK335" s="144"/>
      <c r="JL335" s="144"/>
      <c r="JM335" s="144"/>
      <c r="JN335" s="144"/>
      <c r="JO335" s="144"/>
      <c r="JP335" s="144"/>
      <c r="JQ335" s="144"/>
      <c r="JR335" s="144"/>
      <c r="JS335" s="144"/>
      <c r="JT335" s="144"/>
      <c r="JU335" s="144"/>
      <c r="JV335" s="144"/>
      <c r="JW335" s="144"/>
      <c r="JX335" s="144"/>
      <c r="JY335" s="144"/>
      <c r="JZ335" s="144"/>
      <c r="KA335" s="144"/>
      <c r="KB335" s="144"/>
      <c r="KC335" s="144"/>
      <c r="KD335" s="144"/>
      <c r="KE335" s="144"/>
      <c r="KF335" s="144"/>
      <c r="KG335" s="144"/>
      <c r="KH335" s="144"/>
      <c r="KI335" s="144"/>
      <c r="KJ335" s="144"/>
      <c r="KK335" s="144"/>
      <c r="KL335" s="144"/>
      <c r="KM335" s="144"/>
      <c r="KN335" s="144"/>
      <c r="KO335" s="144"/>
      <c r="KP335" s="144"/>
      <c r="KQ335" s="144"/>
      <c r="KR335" s="144"/>
      <c r="KS335" s="144"/>
      <c r="KT335" s="144"/>
      <c r="KU335" s="144"/>
      <c r="KV335" s="144"/>
      <c r="KW335" s="144"/>
      <c r="KX335" s="144"/>
      <c r="KY335" s="144"/>
      <c r="KZ335" s="144"/>
      <c r="LA335" s="144"/>
      <c r="LB335" s="144"/>
      <c r="LC335" s="144"/>
      <c r="LD335" s="144"/>
      <c r="LE335" s="144"/>
      <c r="LF335" s="144"/>
      <c r="LG335" s="144"/>
      <c r="LH335" s="144"/>
      <c r="LI335" s="144"/>
      <c r="LJ335" s="144"/>
      <c r="LK335" s="144"/>
      <c r="LL335" s="144"/>
      <c r="LM335" s="144"/>
      <c r="LN335" s="144"/>
      <c r="LO335" s="144"/>
      <c r="LP335" s="144"/>
      <c r="LQ335" s="144"/>
      <c r="LR335" s="144"/>
      <c r="LS335" s="144"/>
      <c r="LT335" s="144"/>
      <c r="LU335" s="144"/>
      <c r="LV335" s="144"/>
      <c r="LW335" s="144"/>
      <c r="LX335" s="144"/>
      <c r="LY335" s="144"/>
      <c r="LZ335" s="144"/>
      <c r="MA335" s="144"/>
      <c r="MB335" s="144"/>
      <c r="MC335" s="144"/>
      <c r="MD335" s="144"/>
      <c r="ME335" s="144"/>
      <c r="MF335" s="144"/>
      <c r="MG335" s="144"/>
      <c r="MH335" s="144"/>
      <c r="MI335" s="144"/>
      <c r="MJ335" s="144"/>
      <c r="MK335" s="144"/>
      <c r="ML335" s="144"/>
      <c r="MM335" s="144"/>
      <c r="MN335" s="144"/>
      <c r="MO335" s="144"/>
      <c r="MP335" s="144"/>
      <c r="MQ335" s="144"/>
      <c r="MR335" s="144"/>
      <c r="MS335" s="144"/>
      <c r="MT335" s="144"/>
      <c r="MU335" s="144"/>
      <c r="MV335" s="144"/>
      <c r="MW335" s="144"/>
      <c r="MX335" s="144"/>
      <c r="MY335" s="144"/>
      <c r="MZ335" s="144"/>
      <c r="NA335" s="144"/>
      <c r="NB335" s="144"/>
      <c r="NC335" s="144"/>
      <c r="ND335" s="144"/>
      <c r="NE335" s="144"/>
      <c r="NF335" s="144"/>
      <c r="NG335" s="144"/>
      <c r="NH335" s="144"/>
      <c r="NI335" s="144"/>
      <c r="NJ335" s="144"/>
      <c r="NK335" s="144"/>
      <c r="NL335" s="144"/>
      <c r="NM335" s="144"/>
      <c r="NN335" s="144"/>
      <c r="NO335" s="144"/>
      <c r="NP335" s="144"/>
      <c r="NQ335" s="144"/>
      <c r="NR335" s="144"/>
      <c r="NS335" s="144"/>
      <c r="NT335" s="144"/>
      <c r="NU335" s="144"/>
      <c r="NV335" s="144"/>
      <c r="NW335" s="144"/>
      <c r="NX335" s="144"/>
      <c r="NY335" s="144"/>
      <c r="NZ335" s="144"/>
      <c r="OA335" s="144"/>
      <c r="OB335" s="144"/>
      <c r="OC335" s="144"/>
      <c r="OD335" s="144"/>
      <c r="OE335" s="144"/>
      <c r="OF335" s="144"/>
      <c r="OG335" s="144"/>
      <c r="OH335" s="144"/>
      <c r="OI335" s="144"/>
      <c r="OJ335" s="144"/>
      <c r="OK335" s="144"/>
      <c r="OL335" s="144"/>
      <c r="OM335" s="144"/>
      <c r="ON335" s="144"/>
      <c r="OO335" s="144"/>
      <c r="OP335" s="144"/>
      <c r="OQ335" s="144"/>
      <c r="OR335" s="144"/>
      <c r="OS335" s="144"/>
      <c r="OT335" s="144"/>
      <c r="OU335" s="144"/>
      <c r="OV335" s="144"/>
      <c r="OW335" s="144"/>
      <c r="OX335" s="144"/>
      <c r="OY335" s="144"/>
      <c r="OZ335" s="144"/>
      <c r="PA335" s="144"/>
      <c r="PB335" s="144"/>
      <c r="PC335" s="144"/>
      <c r="PD335" s="144"/>
      <c r="PE335" s="144"/>
      <c r="PF335" s="144"/>
      <c r="PG335" s="144"/>
      <c r="PH335" s="144"/>
      <c r="PI335" s="144"/>
      <c r="PJ335" s="144"/>
      <c r="PK335" s="144"/>
      <c r="PL335" s="144"/>
      <c r="PM335" s="144"/>
      <c r="PN335" s="144"/>
      <c r="PO335" s="144"/>
      <c r="PP335" s="144"/>
      <c r="PQ335" s="144"/>
      <c r="PR335" s="144"/>
      <c r="PS335" s="144"/>
      <c r="PT335" s="144"/>
      <c r="PU335" s="144"/>
      <c r="PV335" s="144"/>
      <c r="PW335" s="144"/>
      <c r="PX335" s="144"/>
      <c r="PY335" s="144"/>
      <c r="PZ335" s="144"/>
      <c r="QA335" s="144"/>
      <c r="QB335" s="144"/>
      <c r="QC335" s="144"/>
      <c r="QD335" s="144"/>
      <c r="QE335" s="144"/>
      <c r="QF335" s="144"/>
      <c r="QG335" s="144"/>
      <c r="QH335" s="144"/>
      <c r="QI335" s="144"/>
      <c r="QJ335" s="144"/>
      <c r="QK335" s="144"/>
      <c r="QL335" s="144"/>
      <c r="QM335" s="144"/>
      <c r="QN335" s="144"/>
      <c r="QO335" s="144"/>
      <c r="QP335" s="144"/>
      <c r="QQ335" s="144"/>
      <c r="QR335" s="144"/>
      <c r="QS335" s="144"/>
      <c r="QT335" s="144"/>
      <c r="QU335" s="144"/>
      <c r="QV335" s="144"/>
      <c r="QW335" s="144"/>
      <c r="QX335" s="144"/>
      <c r="QY335" s="144"/>
      <c r="QZ335" s="144"/>
      <c r="RA335" s="144"/>
      <c r="RB335" s="144"/>
      <c r="RC335" s="144"/>
      <c r="RD335" s="144"/>
      <c r="RE335" s="144"/>
      <c r="RF335" s="144"/>
      <c r="RG335" s="144"/>
      <c r="RH335" s="144"/>
      <c r="RI335" s="144"/>
      <c r="RJ335" s="144"/>
      <c r="RK335" s="144"/>
      <c r="RL335" s="144"/>
      <c r="RM335" s="144"/>
      <c r="RN335" s="144"/>
      <c r="RO335" s="144"/>
      <c r="RP335" s="144"/>
      <c r="RQ335" s="144"/>
      <c r="RR335" s="144"/>
      <c r="RS335" s="144"/>
      <c r="RT335" s="144"/>
      <c r="RU335" s="144"/>
      <c r="RV335" s="144"/>
      <c r="RW335" s="144"/>
      <c r="RX335" s="144"/>
      <c r="RY335" s="144"/>
      <c r="RZ335" s="144"/>
      <c r="SA335" s="144"/>
      <c r="SB335" s="144"/>
      <c r="SC335" s="144"/>
      <c r="SD335" s="144"/>
      <c r="SE335" s="144"/>
      <c r="SF335" s="144"/>
      <c r="SG335" s="144"/>
      <c r="SH335" s="144"/>
      <c r="SI335" s="144"/>
      <c r="SJ335" s="144"/>
      <c r="SK335" s="144"/>
      <c r="SL335" s="144"/>
      <c r="SM335" s="144"/>
      <c r="SN335" s="144"/>
      <c r="SO335" s="144"/>
      <c r="SP335" s="144"/>
      <c r="SQ335" s="144"/>
      <c r="SR335" s="144"/>
      <c r="SS335" s="144"/>
      <c r="ST335" s="144"/>
      <c r="SU335" s="144"/>
      <c r="SV335" s="144"/>
      <c r="SW335" s="144"/>
      <c r="SX335" s="144"/>
      <c r="SY335" s="144"/>
      <c r="SZ335" s="144"/>
      <c r="TA335" s="144"/>
      <c r="TB335" s="144"/>
      <c r="TC335" s="144"/>
      <c r="TD335" s="144"/>
      <c r="TE335" s="144"/>
      <c r="TF335" s="144"/>
      <c r="TG335" s="144"/>
      <c r="TH335" s="144"/>
      <c r="TI335" s="144"/>
      <c r="TJ335" s="144"/>
      <c r="TK335" s="144"/>
      <c r="TL335" s="144"/>
      <c r="TM335" s="144"/>
      <c r="TN335" s="144"/>
      <c r="TO335" s="144"/>
      <c r="TP335" s="144"/>
      <c r="TQ335" s="144"/>
      <c r="TR335" s="144"/>
      <c r="TS335" s="144"/>
      <c r="TT335" s="144"/>
      <c r="TU335" s="144"/>
      <c r="TV335" s="144"/>
      <c r="TW335" s="144"/>
      <c r="TX335" s="144"/>
      <c r="TY335" s="144"/>
      <c r="TZ335" s="144"/>
      <c r="UA335" s="144"/>
      <c r="UB335" s="144"/>
      <c r="UC335" s="144"/>
      <c r="UD335" s="144"/>
      <c r="UE335" s="144"/>
      <c r="UF335" s="144"/>
      <c r="UG335" s="144"/>
      <c r="UH335" s="144"/>
      <c r="UI335" s="144"/>
      <c r="UJ335" s="144"/>
      <c r="UK335" s="144"/>
      <c r="UL335" s="144"/>
      <c r="UM335" s="144"/>
      <c r="UN335" s="144"/>
      <c r="UO335" s="144"/>
      <c r="UP335" s="144"/>
      <c r="UQ335" s="144"/>
      <c r="UR335" s="144"/>
      <c r="US335" s="144"/>
      <c r="UT335" s="144"/>
      <c r="UU335" s="144"/>
      <c r="UV335" s="144"/>
      <c r="UW335" s="144"/>
      <c r="UX335" s="144"/>
      <c r="UY335" s="144"/>
      <c r="UZ335" s="144"/>
      <c r="VA335" s="144"/>
      <c r="VB335" s="144"/>
      <c r="VC335" s="144"/>
      <c r="VD335" s="144"/>
      <c r="VE335" s="144"/>
      <c r="VF335" s="144"/>
      <c r="VG335" s="144"/>
      <c r="VH335" s="144"/>
      <c r="VI335" s="144"/>
      <c r="VJ335" s="144"/>
      <c r="VK335" s="144"/>
      <c r="VL335" s="144"/>
      <c r="VM335" s="144"/>
      <c r="VN335" s="144"/>
      <c r="VO335" s="144"/>
      <c r="VP335" s="144"/>
      <c r="VQ335" s="144"/>
      <c r="VR335" s="144"/>
      <c r="VS335" s="144"/>
      <c r="VT335" s="144"/>
      <c r="VU335" s="144"/>
      <c r="VV335" s="144"/>
      <c r="VW335" s="144"/>
      <c r="VX335" s="144"/>
      <c r="VY335" s="144"/>
      <c r="VZ335" s="144"/>
      <c r="WA335" s="144"/>
      <c r="WB335" s="144"/>
      <c r="WC335" s="144"/>
      <c r="WD335" s="144"/>
      <c r="WE335" s="144"/>
      <c r="WF335" s="144"/>
      <c r="WG335" s="144"/>
      <c r="WH335" s="144"/>
      <c r="WI335" s="144"/>
      <c r="WJ335" s="144"/>
      <c r="WK335" s="144"/>
      <c r="WL335" s="144"/>
      <c r="WM335" s="144"/>
      <c r="WN335" s="144"/>
      <c r="WO335" s="144"/>
      <c r="WP335" s="144"/>
      <c r="WQ335" s="144"/>
      <c r="WR335" s="144"/>
      <c r="WS335" s="144"/>
      <c r="WT335" s="144"/>
      <c r="WU335" s="144"/>
      <c r="WV335" s="144"/>
      <c r="WW335" s="144"/>
      <c r="WX335" s="144"/>
      <c r="WY335" s="144"/>
      <c r="WZ335" s="144"/>
      <c r="XA335" s="144"/>
      <c r="XB335" s="144"/>
      <c r="XC335" s="144"/>
      <c r="XD335" s="144"/>
      <c r="XE335" s="144"/>
      <c r="XF335" s="144"/>
      <c r="XG335" s="144"/>
      <c r="XH335" s="144"/>
      <c r="XI335" s="144"/>
      <c r="XJ335" s="144"/>
      <c r="XK335" s="144"/>
      <c r="XL335" s="144"/>
      <c r="XM335" s="144"/>
      <c r="XN335" s="144"/>
      <c r="XO335" s="144"/>
      <c r="XP335" s="144"/>
      <c r="XQ335" s="144"/>
      <c r="XR335" s="144"/>
      <c r="XS335" s="144"/>
      <c r="XT335" s="144"/>
      <c r="XU335" s="144"/>
      <c r="XV335" s="144"/>
      <c r="XW335" s="144"/>
      <c r="XX335" s="144"/>
      <c r="XY335" s="144"/>
      <c r="XZ335" s="144"/>
      <c r="YA335" s="144"/>
      <c r="YB335" s="144"/>
      <c r="YC335" s="144"/>
      <c r="YD335" s="144"/>
      <c r="YE335" s="144"/>
      <c r="YF335" s="144"/>
      <c r="YG335" s="144"/>
      <c r="YH335" s="144"/>
      <c r="YI335" s="144"/>
      <c r="YJ335" s="144"/>
      <c r="YK335" s="144"/>
      <c r="YL335" s="144"/>
      <c r="YM335" s="144"/>
      <c r="YN335" s="144"/>
      <c r="YO335" s="144"/>
      <c r="YP335" s="144"/>
      <c r="YQ335" s="144"/>
      <c r="YR335" s="144"/>
      <c r="YS335" s="144"/>
      <c r="YT335" s="144"/>
      <c r="YU335" s="144"/>
      <c r="YV335" s="144"/>
      <c r="YW335" s="144"/>
      <c r="YX335" s="144"/>
      <c r="YY335" s="144"/>
      <c r="YZ335" s="144"/>
      <c r="ZA335" s="144"/>
      <c r="ZB335" s="144"/>
      <c r="ZC335" s="144"/>
      <c r="ZD335" s="144"/>
      <c r="ZE335" s="144"/>
      <c r="ZF335" s="144"/>
      <c r="ZG335" s="144"/>
      <c r="ZH335" s="144"/>
      <c r="ZI335" s="144"/>
      <c r="ZJ335" s="144"/>
      <c r="ZK335" s="144"/>
      <c r="ZL335" s="144"/>
      <c r="ZM335" s="144"/>
      <c r="ZN335" s="144"/>
      <c r="ZO335" s="144"/>
      <c r="ZP335" s="144"/>
      <c r="ZQ335" s="144"/>
      <c r="ZR335" s="144"/>
      <c r="ZS335" s="144"/>
      <c r="ZT335" s="144"/>
      <c r="ZU335" s="144"/>
      <c r="ZV335" s="144"/>
      <c r="ZW335" s="144"/>
      <c r="ZX335" s="144"/>
      <c r="ZY335" s="144"/>
      <c r="ZZ335" s="144"/>
      <c r="AAA335" s="144"/>
      <c r="AAB335" s="144"/>
      <c r="AAC335" s="144"/>
      <c r="AAD335" s="144"/>
      <c r="AAE335" s="144"/>
      <c r="AAF335" s="144"/>
      <c r="AAG335" s="144"/>
      <c r="AAH335" s="144"/>
      <c r="AAI335" s="144"/>
      <c r="AAJ335" s="144"/>
      <c r="AAK335" s="144"/>
      <c r="AAL335" s="144"/>
      <c r="AAM335" s="144"/>
      <c r="AAN335" s="144"/>
      <c r="AAO335" s="144"/>
      <c r="AAP335" s="144"/>
      <c r="AAQ335" s="144"/>
      <c r="AAR335" s="144"/>
      <c r="AAS335" s="144"/>
      <c r="AAT335" s="144"/>
      <c r="AAU335" s="144"/>
      <c r="AAV335" s="144"/>
      <c r="AAW335" s="144"/>
      <c r="AAX335" s="144"/>
      <c r="AAY335" s="144"/>
      <c r="AAZ335" s="144"/>
      <c r="ABA335" s="144"/>
      <c r="ABB335" s="144"/>
      <c r="ABC335" s="144"/>
      <c r="ABD335" s="144"/>
      <c r="ABE335" s="144"/>
      <c r="ABF335" s="144"/>
      <c r="ABG335" s="144"/>
      <c r="ABH335" s="144"/>
      <c r="ABI335" s="144"/>
      <c r="ABJ335" s="144"/>
      <c r="ABK335" s="144"/>
      <c r="ABL335" s="144"/>
      <c r="ABM335" s="144"/>
      <c r="ABN335" s="144"/>
      <c r="ABO335" s="144"/>
      <c r="ABP335" s="144"/>
      <c r="ABQ335" s="144"/>
      <c r="ABR335" s="144"/>
      <c r="ABS335" s="144"/>
      <c r="ABT335" s="144"/>
      <c r="ABU335" s="144"/>
      <c r="ABV335" s="144"/>
      <c r="ABW335" s="144"/>
      <c r="ABX335" s="144"/>
      <c r="ABY335" s="144"/>
      <c r="ABZ335" s="144"/>
      <c r="ACA335" s="144"/>
      <c r="ACB335" s="144"/>
      <c r="ACC335" s="144"/>
      <c r="ACD335" s="144"/>
      <c r="ACE335" s="144"/>
      <c r="ACF335" s="144"/>
      <c r="ACG335" s="144"/>
      <c r="ACH335" s="144"/>
      <c r="ACI335" s="144"/>
      <c r="ACJ335" s="144"/>
      <c r="ACK335" s="144"/>
      <c r="ACL335" s="144"/>
      <c r="ACM335" s="144"/>
      <c r="ACN335" s="144"/>
      <c r="ACO335" s="144"/>
      <c r="ACP335" s="144"/>
      <c r="ACQ335" s="144"/>
      <c r="ACR335" s="144"/>
      <c r="ACS335" s="144"/>
      <c r="ACT335" s="144"/>
      <c r="ACU335" s="144"/>
      <c r="ACV335" s="144"/>
      <c r="ACW335" s="144"/>
      <c r="ACX335" s="144"/>
      <c r="ACY335" s="144"/>
      <c r="ACZ335" s="144"/>
      <c r="ADA335" s="144"/>
      <c r="ADB335" s="124"/>
      <c r="ADC335" s="124"/>
      <c r="ADD335" s="124"/>
      <c r="ADE335" s="124"/>
      <c r="ADF335" s="124"/>
    </row>
    <row r="336" spans="1:786" customFormat="1" ht="15.6" x14ac:dyDescent="0.3">
      <c r="A336" s="409">
        <v>2</v>
      </c>
      <c r="B336" s="98" t="s">
        <v>906</v>
      </c>
      <c r="C336" s="99" t="s">
        <v>750</v>
      </c>
      <c r="D336" s="100" t="s">
        <v>58</v>
      </c>
      <c r="E336" s="100"/>
      <c r="F336" s="100">
        <v>60</v>
      </c>
      <c r="G336" s="45"/>
      <c r="H336" s="100">
        <v>1</v>
      </c>
      <c r="I336" s="100" t="s">
        <v>73</v>
      </c>
      <c r="J336" s="100" t="s">
        <v>250</v>
      </c>
      <c r="K336" s="101" t="s">
        <v>44</v>
      </c>
      <c r="L336" s="55">
        <v>1952</v>
      </c>
      <c r="M336" s="120">
        <v>1952</v>
      </c>
      <c r="N336" s="102"/>
      <c r="O336" s="103"/>
      <c r="P336" s="103" t="s">
        <v>738</v>
      </c>
      <c r="Q336" s="50" t="s">
        <v>907</v>
      </c>
      <c r="R336" s="51" t="s">
        <v>908</v>
      </c>
      <c r="S336" s="34"/>
      <c r="T336" s="35" t="str">
        <f t="shared" si="41"/>
        <v>Cu, Ag, Pb, Zn</v>
      </c>
      <c r="U336" s="34"/>
      <c r="V336" s="34"/>
      <c r="W336" s="34"/>
      <c r="X336" s="34"/>
      <c r="Y336" s="34"/>
      <c r="Z336" s="34"/>
      <c r="AA336" s="34"/>
      <c r="AB336" s="1"/>
      <c r="AC336" s="36"/>
      <c r="AD336" s="36"/>
      <c r="AE336" s="36"/>
      <c r="AF336" s="36"/>
      <c r="AG336" s="37"/>
      <c r="AH336" s="37"/>
      <c r="AI336" s="37"/>
      <c r="AJ336" s="37"/>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c r="BO336" s="142"/>
      <c r="BP336" s="142"/>
      <c r="BQ336" s="142"/>
      <c r="BR336" s="142"/>
      <c r="BS336" s="142"/>
      <c r="BT336" s="142"/>
      <c r="BU336" s="142"/>
      <c r="BV336" s="142"/>
      <c r="BW336" s="142"/>
      <c r="BX336" s="142"/>
      <c r="BY336" s="142"/>
      <c r="BZ336" s="142"/>
      <c r="CA336" s="142"/>
      <c r="CB336" s="142"/>
      <c r="CC336" s="142"/>
      <c r="CD336" s="142"/>
      <c r="CE336" s="142"/>
      <c r="CF336" s="142"/>
      <c r="CG336" s="142"/>
      <c r="CH336" s="142"/>
      <c r="CI336" s="142"/>
      <c r="CJ336" s="142"/>
      <c r="CK336" s="142"/>
      <c r="CL336" s="142"/>
      <c r="CM336" s="142"/>
      <c r="CN336" s="142"/>
      <c r="CO336" s="142"/>
      <c r="CP336" s="142"/>
      <c r="CQ336" s="142"/>
      <c r="CR336" s="142"/>
      <c r="CS336" s="142"/>
      <c r="CT336" s="142"/>
      <c r="CU336" s="142"/>
      <c r="CV336" s="142"/>
      <c r="CW336" s="142"/>
      <c r="CX336" s="142"/>
      <c r="CY336" s="142"/>
      <c r="CZ336" s="142"/>
      <c r="DA336" s="142"/>
      <c r="DB336" s="142"/>
      <c r="DC336" s="142"/>
      <c r="DD336" s="142"/>
      <c r="DE336" s="142"/>
      <c r="DF336" s="142"/>
      <c r="DG336" s="142"/>
      <c r="DH336" s="142"/>
      <c r="DI336" s="142"/>
      <c r="DJ336" s="142"/>
      <c r="DK336" s="142"/>
      <c r="DL336" s="142"/>
      <c r="DM336" s="142"/>
      <c r="DN336" s="142"/>
      <c r="DO336" s="142"/>
      <c r="DP336" s="142"/>
      <c r="DQ336" s="142"/>
      <c r="DR336" s="142"/>
      <c r="DS336" s="142"/>
      <c r="DT336" s="142"/>
      <c r="DU336" s="142"/>
      <c r="DV336" s="142"/>
      <c r="DW336" s="142"/>
      <c r="DX336" s="142"/>
      <c r="DY336" s="142"/>
      <c r="DZ336" s="142"/>
      <c r="EA336" s="142"/>
      <c r="EB336" s="142"/>
      <c r="EC336" s="142"/>
      <c r="ED336" s="144"/>
      <c r="EE336" s="144"/>
      <c r="EF336" s="144"/>
      <c r="EG336" s="144"/>
      <c r="EH336" s="144"/>
      <c r="EI336" s="144"/>
      <c r="EJ336" s="144"/>
      <c r="EK336" s="144"/>
      <c r="EL336" s="144"/>
      <c r="EM336" s="144"/>
      <c r="EN336" s="144"/>
      <c r="EO336" s="144"/>
      <c r="EP336" s="144"/>
      <c r="EQ336" s="144"/>
      <c r="ER336" s="144"/>
      <c r="ES336" s="144"/>
      <c r="ET336" s="144"/>
      <c r="EU336" s="144"/>
      <c r="EV336" s="144"/>
      <c r="EW336" s="144"/>
      <c r="EX336" s="144"/>
      <c r="EY336" s="144"/>
      <c r="EZ336" s="144"/>
      <c r="FA336" s="144"/>
      <c r="FB336" s="144"/>
      <c r="FC336" s="144"/>
      <c r="FD336" s="144"/>
      <c r="FE336" s="144"/>
      <c r="FF336" s="144"/>
      <c r="FG336" s="144"/>
      <c r="FH336" s="144"/>
      <c r="FI336" s="144"/>
      <c r="FJ336" s="144"/>
      <c r="FK336" s="144"/>
      <c r="FL336" s="144"/>
      <c r="FM336" s="144"/>
      <c r="FN336" s="144"/>
      <c r="FO336" s="144"/>
      <c r="FP336" s="144"/>
      <c r="FQ336" s="144"/>
      <c r="FR336" s="144"/>
      <c r="FS336" s="144"/>
      <c r="FT336" s="144"/>
      <c r="FU336" s="144"/>
      <c r="FV336" s="144"/>
      <c r="FW336" s="144"/>
      <c r="FX336" s="144"/>
      <c r="FY336" s="144"/>
      <c r="FZ336" s="144"/>
      <c r="GA336" s="144"/>
      <c r="GB336" s="144"/>
      <c r="GC336" s="144"/>
      <c r="GD336" s="144"/>
      <c r="GE336" s="144"/>
      <c r="GF336" s="144"/>
      <c r="GG336" s="144"/>
      <c r="GH336" s="144"/>
      <c r="GI336" s="144"/>
      <c r="GJ336" s="144"/>
      <c r="GK336" s="144"/>
      <c r="GL336" s="144"/>
      <c r="GM336" s="144"/>
      <c r="GN336" s="144"/>
      <c r="GO336" s="144"/>
      <c r="GP336" s="144"/>
      <c r="GQ336" s="144"/>
      <c r="GR336" s="144"/>
      <c r="GS336" s="144"/>
      <c r="GT336" s="144"/>
      <c r="GU336" s="144"/>
      <c r="GV336" s="144"/>
      <c r="GW336" s="144"/>
      <c r="GX336" s="144"/>
      <c r="GY336" s="144"/>
      <c r="GZ336" s="144"/>
      <c r="HA336" s="144"/>
      <c r="HB336" s="144"/>
      <c r="HC336" s="144"/>
      <c r="HD336" s="144"/>
      <c r="HE336" s="144"/>
      <c r="HF336" s="144"/>
      <c r="HG336" s="144"/>
      <c r="HH336" s="144"/>
      <c r="HI336" s="144"/>
      <c r="HJ336" s="144"/>
      <c r="HK336" s="144"/>
      <c r="HL336" s="144"/>
      <c r="HM336" s="144"/>
      <c r="HN336" s="144"/>
      <c r="HO336" s="144"/>
      <c r="HP336" s="144"/>
      <c r="HQ336" s="144"/>
      <c r="HR336" s="144"/>
      <c r="HS336" s="144"/>
      <c r="HT336" s="144"/>
      <c r="HU336" s="144"/>
      <c r="HV336" s="144"/>
      <c r="HW336" s="144"/>
      <c r="HX336" s="144"/>
      <c r="HY336" s="144"/>
      <c r="HZ336" s="144"/>
      <c r="IA336" s="144"/>
      <c r="IB336" s="144"/>
      <c r="IC336" s="144"/>
      <c r="ID336" s="144"/>
      <c r="IE336" s="144"/>
      <c r="IF336" s="144"/>
      <c r="IG336" s="144"/>
      <c r="IH336" s="144"/>
      <c r="II336" s="144"/>
      <c r="IJ336" s="144"/>
      <c r="IK336" s="144"/>
      <c r="IL336" s="144"/>
      <c r="IM336" s="144"/>
      <c r="IN336" s="144"/>
      <c r="IO336" s="144"/>
      <c r="IP336" s="144"/>
      <c r="IQ336" s="144"/>
      <c r="IR336" s="144"/>
      <c r="IS336" s="144"/>
      <c r="IT336" s="144"/>
      <c r="IU336" s="144"/>
      <c r="IV336" s="144"/>
      <c r="IW336" s="144"/>
      <c r="IX336" s="144"/>
      <c r="IY336" s="144"/>
      <c r="IZ336" s="144"/>
      <c r="JA336" s="144"/>
      <c r="JB336" s="144"/>
      <c r="JC336" s="144"/>
      <c r="JD336" s="144"/>
      <c r="JE336" s="144"/>
      <c r="JF336" s="144"/>
      <c r="JG336" s="144"/>
      <c r="JH336" s="144"/>
      <c r="JI336" s="144"/>
      <c r="JJ336" s="144"/>
      <c r="JK336" s="144"/>
      <c r="JL336" s="144"/>
      <c r="JM336" s="144"/>
      <c r="JN336" s="144"/>
      <c r="JO336" s="144"/>
      <c r="JP336" s="144"/>
      <c r="JQ336" s="144"/>
      <c r="JR336" s="144"/>
      <c r="JS336" s="144"/>
      <c r="JT336" s="144"/>
      <c r="JU336" s="144"/>
      <c r="JV336" s="144"/>
      <c r="JW336" s="144"/>
      <c r="JX336" s="144"/>
      <c r="JY336" s="144"/>
      <c r="JZ336" s="144"/>
      <c r="KA336" s="144"/>
      <c r="KB336" s="144"/>
      <c r="KC336" s="144"/>
      <c r="KD336" s="144"/>
      <c r="KE336" s="144"/>
      <c r="KF336" s="144"/>
      <c r="KG336" s="144"/>
      <c r="KH336" s="144"/>
      <c r="KI336" s="144"/>
      <c r="KJ336" s="144"/>
      <c r="KK336" s="144"/>
      <c r="KL336" s="144"/>
      <c r="KM336" s="144"/>
      <c r="KN336" s="144"/>
      <c r="KO336" s="144"/>
      <c r="KP336" s="144"/>
      <c r="KQ336" s="144"/>
      <c r="KR336" s="144"/>
      <c r="KS336" s="144"/>
      <c r="KT336" s="144"/>
      <c r="KU336" s="144"/>
      <c r="KV336" s="144"/>
      <c r="KW336" s="144"/>
      <c r="KX336" s="144"/>
      <c r="KY336" s="144"/>
      <c r="KZ336" s="144"/>
      <c r="LA336" s="144"/>
      <c r="LB336" s="144"/>
      <c r="LC336" s="144"/>
      <c r="LD336" s="144"/>
      <c r="LE336" s="144"/>
      <c r="LF336" s="144"/>
      <c r="LG336" s="144"/>
      <c r="LH336" s="144"/>
      <c r="LI336" s="144"/>
      <c r="LJ336" s="144"/>
      <c r="LK336" s="144"/>
      <c r="LL336" s="144"/>
      <c r="LM336" s="144"/>
      <c r="LN336" s="144"/>
      <c r="LO336" s="144"/>
      <c r="LP336" s="144"/>
      <c r="LQ336" s="144"/>
      <c r="LR336" s="144"/>
      <c r="LS336" s="144"/>
      <c r="LT336" s="144"/>
      <c r="LU336" s="144"/>
      <c r="LV336" s="144"/>
      <c r="LW336" s="144"/>
      <c r="LX336" s="144"/>
      <c r="LY336" s="144"/>
      <c r="LZ336" s="144"/>
      <c r="MA336" s="144"/>
      <c r="MB336" s="144"/>
      <c r="MC336" s="144"/>
      <c r="MD336" s="144"/>
      <c r="ME336" s="144"/>
      <c r="MF336" s="144"/>
      <c r="MG336" s="144"/>
      <c r="MH336" s="144"/>
      <c r="MI336" s="144"/>
      <c r="MJ336" s="144"/>
      <c r="MK336" s="144"/>
      <c r="ML336" s="144"/>
      <c r="MM336" s="144"/>
      <c r="MN336" s="144"/>
      <c r="MO336" s="144"/>
      <c r="MP336" s="144"/>
      <c r="MQ336" s="144"/>
      <c r="MR336" s="144"/>
      <c r="MS336" s="144"/>
      <c r="MT336" s="144"/>
      <c r="MU336" s="144"/>
      <c r="MV336" s="144"/>
      <c r="MW336" s="144"/>
      <c r="MX336" s="144"/>
      <c r="MY336" s="144"/>
      <c r="MZ336" s="144"/>
      <c r="NA336" s="144"/>
      <c r="NB336" s="144"/>
      <c r="NC336" s="144"/>
      <c r="ND336" s="144"/>
      <c r="NE336" s="144"/>
      <c r="NF336" s="144"/>
      <c r="NG336" s="144"/>
      <c r="NH336" s="144"/>
      <c r="NI336" s="144"/>
      <c r="NJ336" s="144"/>
      <c r="NK336" s="144"/>
      <c r="NL336" s="144"/>
      <c r="NM336" s="144"/>
      <c r="NN336" s="144"/>
      <c r="NO336" s="144"/>
      <c r="NP336" s="144"/>
      <c r="NQ336" s="144"/>
      <c r="NR336" s="144"/>
      <c r="NS336" s="144"/>
      <c r="NT336" s="144"/>
      <c r="NU336" s="144"/>
      <c r="NV336" s="144"/>
      <c r="NW336" s="144"/>
      <c r="NX336" s="144"/>
      <c r="NY336" s="144"/>
      <c r="NZ336" s="144"/>
      <c r="OA336" s="144"/>
      <c r="OB336" s="144"/>
      <c r="OC336" s="144"/>
      <c r="OD336" s="144"/>
      <c r="OE336" s="144"/>
      <c r="OF336" s="144"/>
      <c r="OG336" s="144"/>
      <c r="OH336" s="144"/>
      <c r="OI336" s="144"/>
      <c r="OJ336" s="144"/>
      <c r="OK336" s="144"/>
      <c r="OL336" s="144"/>
      <c r="OM336" s="144"/>
      <c r="ON336" s="144"/>
      <c r="OO336" s="144"/>
      <c r="OP336" s="144"/>
      <c r="OQ336" s="144"/>
      <c r="OR336" s="144"/>
      <c r="OS336" s="144"/>
      <c r="OT336" s="144"/>
      <c r="OU336" s="144"/>
      <c r="OV336" s="144"/>
      <c r="OW336" s="144"/>
      <c r="OX336" s="144"/>
      <c r="OY336" s="144"/>
      <c r="OZ336" s="144"/>
      <c r="PA336" s="144"/>
      <c r="PB336" s="144"/>
      <c r="PC336" s="144"/>
      <c r="PD336" s="144"/>
      <c r="PE336" s="144"/>
      <c r="PF336" s="144"/>
      <c r="PG336" s="144"/>
      <c r="PH336" s="144"/>
      <c r="PI336" s="144"/>
      <c r="PJ336" s="144"/>
      <c r="PK336" s="144"/>
      <c r="PL336" s="144"/>
      <c r="PM336" s="144"/>
      <c r="PN336" s="144"/>
      <c r="PO336" s="144"/>
      <c r="PP336" s="144"/>
      <c r="PQ336" s="144"/>
      <c r="PR336" s="144"/>
      <c r="PS336" s="144"/>
      <c r="PT336" s="144"/>
      <c r="PU336" s="144"/>
      <c r="PV336" s="144"/>
      <c r="PW336" s="144"/>
      <c r="PX336" s="144"/>
      <c r="PY336" s="144"/>
      <c r="PZ336" s="144"/>
      <c r="QA336" s="144"/>
      <c r="QB336" s="144"/>
      <c r="QC336" s="144"/>
      <c r="QD336" s="144"/>
      <c r="QE336" s="144"/>
      <c r="QF336" s="144"/>
      <c r="QG336" s="144"/>
      <c r="QH336" s="144"/>
      <c r="QI336" s="144"/>
      <c r="QJ336" s="144"/>
      <c r="QK336" s="144"/>
      <c r="QL336" s="144"/>
      <c r="QM336" s="144"/>
      <c r="QN336" s="144"/>
      <c r="QO336" s="144"/>
      <c r="QP336" s="144"/>
      <c r="QQ336" s="144"/>
      <c r="QR336" s="144"/>
      <c r="QS336" s="144"/>
      <c r="QT336" s="144"/>
      <c r="QU336" s="144"/>
      <c r="QV336" s="144"/>
      <c r="QW336" s="144"/>
      <c r="QX336" s="144"/>
      <c r="QY336" s="144"/>
      <c r="QZ336" s="144"/>
      <c r="RA336" s="144"/>
      <c r="RB336" s="144"/>
      <c r="RC336" s="144"/>
      <c r="RD336" s="144"/>
      <c r="RE336" s="144"/>
      <c r="RF336" s="144"/>
      <c r="RG336" s="144"/>
      <c r="RH336" s="144"/>
      <c r="RI336" s="144"/>
      <c r="RJ336" s="144"/>
      <c r="RK336" s="144"/>
      <c r="RL336" s="144"/>
      <c r="RM336" s="144"/>
      <c r="RN336" s="144"/>
      <c r="RO336" s="144"/>
      <c r="RP336" s="144"/>
      <c r="RQ336" s="144"/>
      <c r="RR336" s="144"/>
      <c r="RS336" s="144"/>
      <c r="RT336" s="144"/>
      <c r="RU336" s="144"/>
      <c r="RV336" s="144"/>
      <c r="RW336" s="144"/>
      <c r="RX336" s="144"/>
      <c r="RY336" s="144"/>
      <c r="RZ336" s="144"/>
      <c r="SA336" s="144"/>
      <c r="SB336" s="144"/>
      <c r="SC336" s="144"/>
      <c r="SD336" s="144"/>
      <c r="SE336" s="144"/>
      <c r="SF336" s="144"/>
      <c r="SG336" s="144"/>
      <c r="SH336" s="144"/>
      <c r="SI336" s="144"/>
      <c r="SJ336" s="144"/>
      <c r="SK336" s="144"/>
      <c r="SL336" s="144"/>
      <c r="SM336" s="144"/>
      <c r="SN336" s="144"/>
      <c r="SO336" s="144"/>
      <c r="SP336" s="144"/>
      <c r="SQ336" s="144"/>
      <c r="SR336" s="144"/>
      <c r="SS336" s="144"/>
      <c r="ST336" s="144"/>
      <c r="SU336" s="144"/>
      <c r="SV336" s="144"/>
      <c r="SW336" s="144"/>
      <c r="SX336" s="144"/>
      <c r="SY336" s="144"/>
      <c r="SZ336" s="144"/>
      <c r="TA336" s="144"/>
      <c r="TB336" s="144"/>
      <c r="TC336" s="144"/>
      <c r="TD336" s="144"/>
      <c r="TE336" s="144"/>
      <c r="TF336" s="144"/>
      <c r="TG336" s="144"/>
      <c r="TH336" s="144"/>
      <c r="TI336" s="144"/>
      <c r="TJ336" s="144"/>
      <c r="TK336" s="144"/>
      <c r="TL336" s="144"/>
      <c r="TM336" s="144"/>
      <c r="TN336" s="144"/>
      <c r="TO336" s="144"/>
      <c r="TP336" s="144"/>
      <c r="TQ336" s="144"/>
      <c r="TR336" s="144"/>
      <c r="TS336" s="144"/>
      <c r="TT336" s="144"/>
      <c r="TU336" s="144"/>
      <c r="TV336" s="144"/>
      <c r="TW336" s="144"/>
      <c r="TX336" s="144"/>
      <c r="TY336" s="144"/>
      <c r="TZ336" s="144"/>
      <c r="UA336" s="144"/>
      <c r="UB336" s="144"/>
      <c r="UC336" s="144"/>
      <c r="UD336" s="144"/>
      <c r="UE336" s="144"/>
      <c r="UF336" s="144"/>
      <c r="UG336" s="144"/>
      <c r="UH336" s="144"/>
      <c r="UI336" s="144"/>
      <c r="UJ336" s="144"/>
      <c r="UK336" s="144"/>
      <c r="UL336" s="144"/>
      <c r="UM336" s="144"/>
      <c r="UN336" s="144"/>
      <c r="UO336" s="144"/>
      <c r="UP336" s="144"/>
      <c r="UQ336" s="144"/>
      <c r="UR336" s="144"/>
      <c r="US336" s="144"/>
      <c r="UT336" s="144"/>
      <c r="UU336" s="144"/>
      <c r="UV336" s="144"/>
      <c r="UW336" s="144"/>
      <c r="UX336" s="144"/>
      <c r="UY336" s="144"/>
      <c r="UZ336" s="144"/>
      <c r="VA336" s="144"/>
      <c r="VB336" s="144"/>
      <c r="VC336" s="144"/>
      <c r="VD336" s="144"/>
      <c r="VE336" s="144"/>
      <c r="VF336" s="144"/>
      <c r="VG336" s="144"/>
      <c r="VH336" s="144"/>
      <c r="VI336" s="144"/>
      <c r="VJ336" s="144"/>
      <c r="VK336" s="144"/>
      <c r="VL336" s="144"/>
      <c r="VM336" s="144"/>
      <c r="VN336" s="144"/>
      <c r="VO336" s="144"/>
      <c r="VP336" s="144"/>
      <c r="VQ336" s="144"/>
      <c r="VR336" s="144"/>
      <c r="VS336" s="144"/>
      <c r="VT336" s="144"/>
      <c r="VU336" s="144"/>
      <c r="VV336" s="144"/>
      <c r="VW336" s="144"/>
      <c r="VX336" s="144"/>
      <c r="VY336" s="144"/>
      <c r="VZ336" s="144"/>
      <c r="WA336" s="144"/>
      <c r="WB336" s="144"/>
      <c r="WC336" s="144"/>
      <c r="WD336" s="144"/>
      <c r="WE336" s="144"/>
      <c r="WF336" s="144"/>
      <c r="WG336" s="144"/>
      <c r="WH336" s="144"/>
      <c r="WI336" s="144"/>
      <c r="WJ336" s="144"/>
      <c r="WK336" s="144"/>
      <c r="WL336" s="144"/>
      <c r="WM336" s="144"/>
      <c r="WN336" s="144"/>
      <c r="WO336" s="144"/>
      <c r="WP336" s="144"/>
      <c r="WQ336" s="144"/>
      <c r="WR336" s="144"/>
      <c r="WS336" s="144"/>
      <c r="WT336" s="144"/>
      <c r="WU336" s="144"/>
      <c r="WV336" s="144"/>
      <c r="WW336" s="144"/>
      <c r="WX336" s="144"/>
      <c r="WY336" s="144"/>
      <c r="WZ336" s="144"/>
      <c r="XA336" s="144"/>
      <c r="XB336" s="144"/>
      <c r="XC336" s="144"/>
      <c r="XD336" s="144"/>
      <c r="XE336" s="144"/>
      <c r="XF336" s="144"/>
      <c r="XG336" s="144"/>
      <c r="XH336" s="144"/>
      <c r="XI336" s="144"/>
      <c r="XJ336" s="144"/>
      <c r="XK336" s="144"/>
      <c r="XL336" s="144"/>
      <c r="XM336" s="144"/>
      <c r="XN336" s="144"/>
      <c r="XO336" s="144"/>
      <c r="XP336" s="144"/>
      <c r="XQ336" s="144"/>
      <c r="XR336" s="144"/>
      <c r="XS336" s="144"/>
      <c r="XT336" s="144"/>
      <c r="XU336" s="144"/>
      <c r="XV336" s="144"/>
      <c r="XW336" s="144"/>
      <c r="XX336" s="144"/>
      <c r="XY336" s="144"/>
      <c r="XZ336" s="144"/>
      <c r="YA336" s="144"/>
      <c r="YB336" s="144"/>
      <c r="YC336" s="144"/>
      <c r="YD336" s="144"/>
      <c r="YE336" s="144"/>
      <c r="YF336" s="144"/>
      <c r="YG336" s="144"/>
      <c r="YH336" s="144"/>
      <c r="YI336" s="144"/>
      <c r="YJ336" s="144"/>
      <c r="YK336" s="144"/>
      <c r="YL336" s="144"/>
      <c r="YM336" s="144"/>
      <c r="YN336" s="144"/>
      <c r="YO336" s="144"/>
      <c r="YP336" s="144"/>
      <c r="YQ336" s="144"/>
      <c r="YR336" s="144"/>
      <c r="YS336" s="144"/>
      <c r="YT336" s="144"/>
      <c r="YU336" s="144"/>
      <c r="YV336" s="144"/>
      <c r="YW336" s="144"/>
      <c r="YX336" s="144"/>
      <c r="YY336" s="144"/>
      <c r="YZ336" s="144"/>
      <c r="ZA336" s="144"/>
      <c r="ZB336" s="144"/>
      <c r="ZC336" s="144"/>
      <c r="ZD336" s="144"/>
      <c r="ZE336" s="144"/>
      <c r="ZF336" s="144"/>
      <c r="ZG336" s="144"/>
      <c r="ZH336" s="144"/>
      <c r="ZI336" s="144"/>
      <c r="ZJ336" s="144"/>
      <c r="ZK336" s="144"/>
      <c r="ZL336" s="144"/>
      <c r="ZM336" s="144"/>
      <c r="ZN336" s="144"/>
      <c r="ZO336" s="144"/>
      <c r="ZP336" s="144"/>
      <c r="ZQ336" s="144"/>
      <c r="ZR336" s="144"/>
      <c r="ZS336" s="144"/>
      <c r="ZT336" s="144"/>
      <c r="ZU336" s="144"/>
      <c r="ZV336" s="144"/>
      <c r="ZW336" s="144"/>
      <c r="ZX336" s="144"/>
      <c r="ZY336" s="144"/>
      <c r="ZZ336" s="144"/>
      <c r="AAA336" s="144"/>
      <c r="AAB336" s="144"/>
      <c r="AAC336" s="144"/>
      <c r="AAD336" s="144"/>
      <c r="AAE336" s="144"/>
      <c r="AAF336" s="144"/>
      <c r="AAG336" s="144"/>
      <c r="AAH336" s="144"/>
      <c r="AAI336" s="144"/>
      <c r="AAJ336" s="144"/>
      <c r="AAK336" s="144"/>
      <c r="AAL336" s="144"/>
      <c r="AAM336" s="144"/>
      <c r="AAN336" s="144"/>
      <c r="AAO336" s="144"/>
      <c r="AAP336" s="144"/>
      <c r="AAQ336" s="144"/>
      <c r="AAR336" s="144"/>
      <c r="AAS336" s="144"/>
      <c r="AAT336" s="144"/>
      <c r="AAU336" s="144"/>
      <c r="AAV336" s="144"/>
      <c r="AAW336" s="144"/>
      <c r="AAX336" s="144"/>
      <c r="AAY336" s="144"/>
      <c r="AAZ336" s="144"/>
      <c r="ABA336" s="144"/>
      <c r="ABB336" s="144"/>
      <c r="ABC336" s="144"/>
      <c r="ABD336" s="144"/>
      <c r="ABE336" s="144"/>
      <c r="ABF336" s="144"/>
      <c r="ABG336" s="144"/>
      <c r="ABH336" s="144"/>
      <c r="ABI336" s="144"/>
      <c r="ABJ336" s="144"/>
      <c r="ABK336" s="144"/>
      <c r="ABL336" s="144"/>
      <c r="ABM336" s="144"/>
      <c r="ABN336" s="144"/>
      <c r="ABO336" s="144"/>
      <c r="ABP336" s="144"/>
      <c r="ABQ336" s="144"/>
      <c r="ABR336" s="144"/>
      <c r="ABS336" s="144"/>
      <c r="ABT336" s="144"/>
      <c r="ABU336" s="144"/>
      <c r="ABV336" s="144"/>
      <c r="ABW336" s="144"/>
      <c r="ABX336" s="144"/>
      <c r="ABY336" s="144"/>
      <c r="ABZ336" s="144"/>
      <c r="ACA336" s="144"/>
      <c r="ACB336" s="144"/>
      <c r="ACC336" s="144"/>
      <c r="ACD336" s="144"/>
      <c r="ACE336" s="144"/>
      <c r="ACF336" s="144"/>
      <c r="ACG336" s="144"/>
      <c r="ACH336" s="144"/>
      <c r="ACI336" s="144"/>
      <c r="ACJ336" s="144"/>
      <c r="ACK336" s="144"/>
      <c r="ACL336" s="144"/>
      <c r="ACM336" s="144"/>
      <c r="ACN336" s="144"/>
      <c r="ACO336" s="144"/>
      <c r="ACP336" s="144"/>
      <c r="ACQ336" s="144"/>
      <c r="ACR336" s="144"/>
      <c r="ACS336" s="144"/>
      <c r="ACT336" s="144"/>
      <c r="ACU336" s="144"/>
      <c r="ACV336" s="144"/>
      <c r="ACW336" s="144"/>
      <c r="ACX336" s="144"/>
      <c r="ACY336" s="144"/>
      <c r="ACZ336" s="144"/>
      <c r="ADA336" s="144"/>
      <c r="ADB336" s="124"/>
      <c r="ADC336" s="124"/>
      <c r="ADD336" s="124"/>
      <c r="ADE336" s="124"/>
      <c r="ADF336" s="124"/>
    </row>
    <row r="337" spans="1:786" customFormat="1" ht="48" x14ac:dyDescent="0.3">
      <c r="A337" s="38">
        <v>3</v>
      </c>
      <c r="B337" s="98" t="s">
        <v>909</v>
      </c>
      <c r="C337" s="99" t="s">
        <v>127</v>
      </c>
      <c r="D337" s="100" t="s">
        <v>272</v>
      </c>
      <c r="E337" s="100" t="s">
        <v>107</v>
      </c>
      <c r="F337" s="100">
        <v>6</v>
      </c>
      <c r="G337" s="45"/>
      <c r="H337" s="100">
        <v>1</v>
      </c>
      <c r="I337" s="100" t="s">
        <v>47</v>
      </c>
      <c r="J337" s="100" t="s">
        <v>206</v>
      </c>
      <c r="K337" s="101">
        <v>167</v>
      </c>
      <c r="L337" s="55">
        <v>1951</v>
      </c>
      <c r="M337" s="58">
        <v>18872</v>
      </c>
      <c r="N337" s="102"/>
      <c r="O337" s="103"/>
      <c r="P337" s="103"/>
      <c r="Q337" s="50" t="s">
        <v>429</v>
      </c>
      <c r="R337" s="78" t="s">
        <v>910</v>
      </c>
      <c r="S337" s="34" t="s">
        <v>270</v>
      </c>
      <c r="T337" s="35" t="str">
        <f t="shared" si="41"/>
        <v>P</v>
      </c>
      <c r="U337" s="34"/>
      <c r="V337" s="34"/>
      <c r="W337" s="34"/>
      <c r="X337" s="34"/>
      <c r="Y337" s="34"/>
      <c r="Z337" s="34"/>
      <c r="AA337" s="34"/>
      <c r="AB337" s="1"/>
      <c r="AC337" s="36">
        <f t="shared" ref="AC337:AC354" si="42">N337/1896653</f>
        <v>0</v>
      </c>
      <c r="AD337" s="36">
        <f t="shared" ref="AD337:AD354" si="43">O337/39</f>
        <v>0</v>
      </c>
      <c r="AE337" s="36">
        <f t="shared" ref="AE337:AE354" si="44">P337/14</f>
        <v>0</v>
      </c>
      <c r="AF337" s="36">
        <f t="shared" ref="AF337:AF354" si="45">SUM(AC337:AE337)</f>
        <v>0</v>
      </c>
      <c r="AG337" s="37"/>
      <c r="AH337" s="37">
        <f>IF(A337=1,AF337,0)</f>
        <v>0</v>
      </c>
      <c r="AI337" s="37">
        <f>IF(A337=2,AF337,0)</f>
        <v>0</v>
      </c>
      <c r="AJ337" s="37">
        <f>IF(A337=3,AF337,0)</f>
        <v>0</v>
      </c>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c r="BO337" s="142"/>
      <c r="BP337" s="142"/>
      <c r="BQ337" s="142"/>
      <c r="BR337" s="142"/>
      <c r="BS337" s="142"/>
      <c r="BT337" s="142"/>
      <c r="BU337" s="142"/>
      <c r="BV337" s="142"/>
      <c r="BW337" s="142"/>
      <c r="BX337" s="142"/>
      <c r="BY337" s="142"/>
      <c r="BZ337" s="142"/>
      <c r="CA337" s="142"/>
      <c r="CB337" s="142"/>
      <c r="CC337" s="142"/>
      <c r="CD337" s="142"/>
      <c r="CE337" s="142"/>
      <c r="CF337" s="142"/>
      <c r="CG337" s="142"/>
      <c r="CH337" s="142"/>
      <c r="CI337" s="142"/>
      <c r="CJ337" s="142"/>
      <c r="CK337" s="142"/>
      <c r="CL337" s="142"/>
      <c r="CM337" s="142"/>
      <c r="CN337" s="142"/>
      <c r="CO337" s="142"/>
      <c r="CP337" s="142"/>
      <c r="CQ337" s="142"/>
      <c r="CR337" s="142"/>
      <c r="CS337" s="142"/>
      <c r="CT337" s="142"/>
      <c r="CU337" s="142"/>
      <c r="CV337" s="142"/>
      <c r="CW337" s="142"/>
      <c r="CX337" s="142"/>
      <c r="CY337" s="142"/>
      <c r="CZ337" s="142"/>
      <c r="DA337" s="142"/>
      <c r="DB337" s="142"/>
      <c r="DC337" s="142"/>
      <c r="DD337" s="142"/>
      <c r="DE337" s="142"/>
      <c r="DF337" s="142"/>
      <c r="DG337" s="142"/>
      <c r="DH337" s="142"/>
      <c r="DI337" s="142"/>
      <c r="DJ337" s="142"/>
      <c r="DK337" s="142"/>
      <c r="DL337" s="142"/>
      <c r="DM337" s="142"/>
      <c r="DN337" s="142"/>
      <c r="DO337" s="142"/>
      <c r="DP337" s="142"/>
      <c r="DQ337" s="142"/>
      <c r="DR337" s="142"/>
      <c r="DS337" s="142"/>
      <c r="DT337" s="142"/>
      <c r="DU337" s="142"/>
      <c r="DV337" s="142"/>
      <c r="DW337" s="142"/>
      <c r="DX337" s="142"/>
      <c r="DY337" s="142"/>
      <c r="DZ337" s="142"/>
      <c r="EA337" s="142"/>
      <c r="EB337" s="142"/>
      <c r="EC337" s="142"/>
      <c r="ED337" s="144"/>
      <c r="EE337" s="144"/>
      <c r="EF337" s="144"/>
      <c r="EG337" s="144"/>
      <c r="EH337" s="144"/>
      <c r="EI337" s="144"/>
      <c r="EJ337" s="144"/>
      <c r="EK337" s="144"/>
      <c r="EL337" s="144"/>
      <c r="EM337" s="144"/>
      <c r="EN337" s="144"/>
      <c r="EO337" s="144"/>
      <c r="EP337" s="144"/>
      <c r="EQ337" s="144"/>
      <c r="ER337" s="144"/>
      <c r="ES337" s="144"/>
      <c r="ET337" s="144"/>
      <c r="EU337" s="144"/>
      <c r="EV337" s="144"/>
      <c r="EW337" s="144"/>
      <c r="EX337" s="144"/>
      <c r="EY337" s="144"/>
      <c r="EZ337" s="144"/>
      <c r="FA337" s="144"/>
      <c r="FB337" s="144"/>
      <c r="FC337" s="144"/>
      <c r="FD337" s="144"/>
      <c r="FE337" s="144"/>
      <c r="FF337" s="144"/>
      <c r="FG337" s="144"/>
      <c r="FH337" s="144"/>
      <c r="FI337" s="144"/>
      <c r="FJ337" s="144"/>
      <c r="FK337" s="144"/>
      <c r="FL337" s="144"/>
      <c r="FM337" s="144"/>
      <c r="FN337" s="144"/>
      <c r="FO337" s="144"/>
      <c r="FP337" s="144"/>
      <c r="FQ337" s="144"/>
      <c r="FR337" s="144"/>
      <c r="FS337" s="144"/>
      <c r="FT337" s="144"/>
      <c r="FU337" s="144"/>
      <c r="FV337" s="144"/>
      <c r="FW337" s="144"/>
      <c r="FX337" s="144"/>
      <c r="FY337" s="144"/>
      <c r="FZ337" s="144"/>
      <c r="GA337" s="144"/>
      <c r="GB337" s="144"/>
      <c r="GC337" s="144"/>
      <c r="GD337" s="144"/>
      <c r="GE337" s="144"/>
      <c r="GF337" s="144"/>
      <c r="GG337" s="144"/>
      <c r="GH337" s="144"/>
      <c r="GI337" s="144"/>
      <c r="GJ337" s="144"/>
      <c r="GK337" s="144"/>
      <c r="GL337" s="144"/>
      <c r="GM337" s="144"/>
      <c r="GN337" s="144"/>
      <c r="GO337" s="144"/>
      <c r="GP337" s="144"/>
      <c r="GQ337" s="144"/>
      <c r="GR337" s="144"/>
      <c r="GS337" s="144"/>
      <c r="GT337" s="144"/>
      <c r="GU337" s="144"/>
      <c r="GV337" s="144"/>
      <c r="GW337" s="144"/>
      <c r="GX337" s="144"/>
      <c r="GY337" s="144"/>
      <c r="GZ337" s="144"/>
      <c r="HA337" s="144"/>
      <c r="HB337" s="144"/>
      <c r="HC337" s="144"/>
      <c r="HD337" s="144"/>
      <c r="HE337" s="144"/>
      <c r="HF337" s="144"/>
      <c r="HG337" s="144"/>
      <c r="HH337" s="144"/>
      <c r="HI337" s="144"/>
      <c r="HJ337" s="144"/>
      <c r="HK337" s="144"/>
      <c r="HL337" s="144"/>
      <c r="HM337" s="144"/>
      <c r="HN337" s="144"/>
      <c r="HO337" s="144"/>
      <c r="HP337" s="144"/>
      <c r="HQ337" s="144"/>
      <c r="HR337" s="144"/>
      <c r="HS337" s="144"/>
      <c r="HT337" s="144"/>
      <c r="HU337" s="144"/>
      <c r="HV337" s="144"/>
      <c r="HW337" s="144"/>
      <c r="HX337" s="144"/>
      <c r="HY337" s="144"/>
      <c r="HZ337" s="144"/>
      <c r="IA337" s="144"/>
      <c r="IB337" s="144"/>
      <c r="IC337" s="144"/>
      <c r="ID337" s="144"/>
      <c r="IE337" s="144"/>
      <c r="IF337" s="144"/>
      <c r="IG337" s="144"/>
      <c r="IH337" s="144"/>
      <c r="II337" s="144"/>
      <c r="IJ337" s="144"/>
      <c r="IK337" s="144"/>
      <c r="IL337" s="144"/>
      <c r="IM337" s="144"/>
      <c r="IN337" s="144"/>
      <c r="IO337" s="144"/>
      <c r="IP337" s="144"/>
      <c r="IQ337" s="144"/>
      <c r="IR337" s="144"/>
      <c r="IS337" s="144"/>
      <c r="IT337" s="144"/>
      <c r="IU337" s="144"/>
      <c r="IV337" s="144"/>
      <c r="IW337" s="144"/>
      <c r="IX337" s="144"/>
      <c r="IY337" s="144"/>
      <c r="IZ337" s="144"/>
      <c r="JA337" s="144"/>
      <c r="JB337" s="144"/>
      <c r="JC337" s="144"/>
      <c r="JD337" s="144"/>
      <c r="JE337" s="144"/>
      <c r="JF337" s="144"/>
      <c r="JG337" s="144"/>
      <c r="JH337" s="144"/>
      <c r="JI337" s="144"/>
      <c r="JJ337" s="144"/>
      <c r="JK337" s="144"/>
      <c r="JL337" s="144"/>
      <c r="JM337" s="144"/>
      <c r="JN337" s="144"/>
      <c r="JO337" s="144"/>
      <c r="JP337" s="144"/>
      <c r="JQ337" s="144"/>
      <c r="JR337" s="144"/>
      <c r="JS337" s="144"/>
      <c r="JT337" s="144"/>
      <c r="JU337" s="144"/>
      <c r="JV337" s="144"/>
      <c r="JW337" s="144"/>
      <c r="JX337" s="144"/>
      <c r="JY337" s="144"/>
      <c r="JZ337" s="144"/>
      <c r="KA337" s="144"/>
      <c r="KB337" s="144"/>
      <c r="KC337" s="144"/>
      <c r="KD337" s="144"/>
      <c r="KE337" s="144"/>
      <c r="KF337" s="144"/>
      <c r="KG337" s="144"/>
      <c r="KH337" s="144"/>
      <c r="KI337" s="144"/>
      <c r="KJ337" s="144"/>
      <c r="KK337" s="144"/>
      <c r="KL337" s="144"/>
      <c r="KM337" s="144"/>
      <c r="KN337" s="144"/>
      <c r="KO337" s="144"/>
      <c r="KP337" s="144"/>
      <c r="KQ337" s="144"/>
      <c r="KR337" s="144"/>
      <c r="KS337" s="144"/>
      <c r="KT337" s="144"/>
      <c r="KU337" s="144"/>
      <c r="KV337" s="144"/>
      <c r="KW337" s="144"/>
      <c r="KX337" s="144"/>
      <c r="KY337" s="144"/>
      <c r="KZ337" s="144"/>
      <c r="LA337" s="144"/>
      <c r="LB337" s="144"/>
      <c r="LC337" s="144"/>
      <c r="LD337" s="144"/>
      <c r="LE337" s="144"/>
      <c r="LF337" s="144"/>
      <c r="LG337" s="144"/>
      <c r="LH337" s="144"/>
      <c r="LI337" s="144"/>
      <c r="LJ337" s="144"/>
      <c r="LK337" s="144"/>
      <c r="LL337" s="144"/>
      <c r="LM337" s="144"/>
      <c r="LN337" s="144"/>
      <c r="LO337" s="144"/>
      <c r="LP337" s="144"/>
      <c r="LQ337" s="144"/>
      <c r="LR337" s="144"/>
      <c r="LS337" s="144"/>
      <c r="LT337" s="144"/>
      <c r="LU337" s="144"/>
      <c r="LV337" s="144"/>
      <c r="LW337" s="144"/>
      <c r="LX337" s="144"/>
      <c r="LY337" s="144"/>
      <c r="LZ337" s="144"/>
      <c r="MA337" s="144"/>
      <c r="MB337" s="144"/>
      <c r="MC337" s="144"/>
      <c r="MD337" s="144"/>
      <c r="ME337" s="144"/>
      <c r="MF337" s="144"/>
      <c r="MG337" s="144"/>
      <c r="MH337" s="144"/>
      <c r="MI337" s="144"/>
      <c r="MJ337" s="144"/>
      <c r="MK337" s="144"/>
      <c r="ML337" s="144"/>
      <c r="MM337" s="144"/>
      <c r="MN337" s="144"/>
      <c r="MO337" s="144"/>
      <c r="MP337" s="144"/>
      <c r="MQ337" s="144"/>
      <c r="MR337" s="144"/>
      <c r="MS337" s="144"/>
      <c r="MT337" s="144"/>
      <c r="MU337" s="144"/>
      <c r="MV337" s="144"/>
      <c r="MW337" s="144"/>
      <c r="MX337" s="144"/>
      <c r="MY337" s="144"/>
      <c r="MZ337" s="144"/>
      <c r="NA337" s="144"/>
      <c r="NB337" s="144"/>
      <c r="NC337" s="144"/>
      <c r="ND337" s="144"/>
      <c r="NE337" s="144"/>
      <c r="NF337" s="144"/>
      <c r="NG337" s="144"/>
      <c r="NH337" s="144"/>
      <c r="NI337" s="144"/>
      <c r="NJ337" s="144"/>
      <c r="NK337" s="144"/>
      <c r="NL337" s="144"/>
      <c r="NM337" s="144"/>
      <c r="NN337" s="144"/>
      <c r="NO337" s="144"/>
      <c r="NP337" s="144"/>
      <c r="NQ337" s="144"/>
      <c r="NR337" s="144"/>
      <c r="NS337" s="144"/>
      <c r="NT337" s="144"/>
      <c r="NU337" s="144"/>
      <c r="NV337" s="144"/>
      <c r="NW337" s="144"/>
      <c r="NX337" s="144"/>
      <c r="NY337" s="144"/>
      <c r="NZ337" s="144"/>
      <c r="OA337" s="144"/>
      <c r="OB337" s="144"/>
      <c r="OC337" s="144"/>
      <c r="OD337" s="144"/>
      <c r="OE337" s="144"/>
      <c r="OF337" s="144"/>
      <c r="OG337" s="144"/>
      <c r="OH337" s="144"/>
      <c r="OI337" s="144"/>
      <c r="OJ337" s="144"/>
      <c r="OK337" s="144"/>
      <c r="OL337" s="144"/>
      <c r="OM337" s="144"/>
      <c r="ON337" s="144"/>
      <c r="OO337" s="144"/>
      <c r="OP337" s="144"/>
      <c r="OQ337" s="144"/>
      <c r="OR337" s="144"/>
      <c r="OS337" s="144"/>
      <c r="OT337" s="144"/>
      <c r="OU337" s="144"/>
      <c r="OV337" s="144"/>
      <c r="OW337" s="144"/>
      <c r="OX337" s="144"/>
      <c r="OY337" s="144"/>
      <c r="OZ337" s="144"/>
      <c r="PA337" s="144"/>
      <c r="PB337" s="144"/>
      <c r="PC337" s="144"/>
      <c r="PD337" s="144"/>
      <c r="PE337" s="144"/>
      <c r="PF337" s="144"/>
      <c r="PG337" s="144"/>
      <c r="PH337" s="144"/>
      <c r="PI337" s="144"/>
      <c r="PJ337" s="144"/>
      <c r="PK337" s="144"/>
      <c r="PL337" s="144"/>
      <c r="PM337" s="144"/>
      <c r="PN337" s="144"/>
      <c r="PO337" s="144"/>
      <c r="PP337" s="144"/>
      <c r="PQ337" s="144"/>
      <c r="PR337" s="144"/>
      <c r="PS337" s="144"/>
      <c r="PT337" s="144"/>
      <c r="PU337" s="144"/>
      <c r="PV337" s="144"/>
      <c r="PW337" s="144"/>
      <c r="PX337" s="144"/>
      <c r="PY337" s="144"/>
      <c r="PZ337" s="144"/>
      <c r="QA337" s="144"/>
      <c r="QB337" s="144"/>
      <c r="QC337" s="144"/>
      <c r="QD337" s="144"/>
      <c r="QE337" s="144"/>
      <c r="QF337" s="144"/>
      <c r="QG337" s="144"/>
      <c r="QH337" s="144"/>
      <c r="QI337" s="144"/>
      <c r="QJ337" s="144"/>
      <c r="QK337" s="144"/>
      <c r="QL337" s="144"/>
      <c r="QM337" s="144"/>
      <c r="QN337" s="144"/>
      <c r="QO337" s="144"/>
      <c r="QP337" s="144"/>
      <c r="QQ337" s="144"/>
      <c r="QR337" s="144"/>
      <c r="QS337" s="144"/>
      <c r="QT337" s="144"/>
      <c r="QU337" s="144"/>
      <c r="QV337" s="144"/>
      <c r="QW337" s="144"/>
      <c r="QX337" s="144"/>
      <c r="QY337" s="144"/>
      <c r="QZ337" s="144"/>
      <c r="RA337" s="144"/>
      <c r="RB337" s="144"/>
      <c r="RC337" s="144"/>
      <c r="RD337" s="144"/>
      <c r="RE337" s="144"/>
      <c r="RF337" s="144"/>
      <c r="RG337" s="144"/>
      <c r="RH337" s="144"/>
      <c r="RI337" s="144"/>
      <c r="RJ337" s="144"/>
      <c r="RK337" s="144"/>
      <c r="RL337" s="144"/>
      <c r="RM337" s="144"/>
      <c r="RN337" s="144"/>
      <c r="RO337" s="144"/>
      <c r="RP337" s="144"/>
      <c r="RQ337" s="144"/>
      <c r="RR337" s="144"/>
      <c r="RS337" s="144"/>
      <c r="RT337" s="144"/>
      <c r="RU337" s="144"/>
      <c r="RV337" s="144"/>
      <c r="RW337" s="144"/>
      <c r="RX337" s="144"/>
      <c r="RY337" s="144"/>
      <c r="RZ337" s="144"/>
      <c r="SA337" s="144"/>
      <c r="SB337" s="144"/>
      <c r="SC337" s="144"/>
      <c r="SD337" s="144"/>
      <c r="SE337" s="144"/>
      <c r="SF337" s="144"/>
      <c r="SG337" s="144"/>
      <c r="SH337" s="144"/>
      <c r="SI337" s="144"/>
      <c r="SJ337" s="144"/>
      <c r="SK337" s="144"/>
      <c r="SL337" s="144"/>
      <c r="SM337" s="144"/>
      <c r="SN337" s="144"/>
      <c r="SO337" s="144"/>
      <c r="SP337" s="144"/>
      <c r="SQ337" s="144"/>
      <c r="SR337" s="144"/>
      <c r="SS337" s="144"/>
      <c r="ST337" s="144"/>
      <c r="SU337" s="144"/>
      <c r="SV337" s="144"/>
      <c r="SW337" s="144"/>
      <c r="SX337" s="144"/>
      <c r="SY337" s="144"/>
      <c r="SZ337" s="144"/>
      <c r="TA337" s="144"/>
      <c r="TB337" s="144"/>
      <c r="TC337" s="144"/>
      <c r="TD337" s="144"/>
      <c r="TE337" s="144"/>
      <c r="TF337" s="144"/>
      <c r="TG337" s="144"/>
      <c r="TH337" s="144"/>
      <c r="TI337" s="144"/>
      <c r="TJ337" s="144"/>
      <c r="TK337" s="144"/>
      <c r="TL337" s="144"/>
      <c r="TM337" s="144"/>
      <c r="TN337" s="144"/>
      <c r="TO337" s="144"/>
      <c r="TP337" s="144"/>
      <c r="TQ337" s="144"/>
      <c r="TR337" s="144"/>
      <c r="TS337" s="144"/>
      <c r="TT337" s="144"/>
      <c r="TU337" s="144"/>
      <c r="TV337" s="144"/>
      <c r="TW337" s="144"/>
      <c r="TX337" s="144"/>
      <c r="TY337" s="144"/>
      <c r="TZ337" s="144"/>
      <c r="UA337" s="144"/>
      <c r="UB337" s="144"/>
      <c r="UC337" s="144"/>
      <c r="UD337" s="144"/>
      <c r="UE337" s="144"/>
      <c r="UF337" s="144"/>
      <c r="UG337" s="144"/>
      <c r="UH337" s="144"/>
      <c r="UI337" s="144"/>
      <c r="UJ337" s="144"/>
      <c r="UK337" s="144"/>
      <c r="UL337" s="144"/>
      <c r="UM337" s="144"/>
      <c r="UN337" s="144"/>
      <c r="UO337" s="144"/>
      <c r="UP337" s="144"/>
      <c r="UQ337" s="144"/>
      <c r="UR337" s="144"/>
      <c r="US337" s="144"/>
      <c r="UT337" s="144"/>
      <c r="UU337" s="144"/>
      <c r="UV337" s="144"/>
      <c r="UW337" s="144"/>
      <c r="UX337" s="144"/>
      <c r="UY337" s="144"/>
      <c r="UZ337" s="144"/>
      <c r="VA337" s="144"/>
      <c r="VB337" s="144"/>
      <c r="VC337" s="144"/>
      <c r="VD337" s="144"/>
      <c r="VE337" s="144"/>
      <c r="VF337" s="144"/>
      <c r="VG337" s="144"/>
      <c r="VH337" s="144"/>
      <c r="VI337" s="144"/>
      <c r="VJ337" s="144"/>
      <c r="VK337" s="144"/>
      <c r="VL337" s="144"/>
      <c r="VM337" s="144"/>
      <c r="VN337" s="144"/>
      <c r="VO337" s="144"/>
      <c r="VP337" s="144"/>
      <c r="VQ337" s="144"/>
      <c r="VR337" s="144"/>
      <c r="VS337" s="144"/>
      <c r="VT337" s="144"/>
      <c r="VU337" s="144"/>
      <c r="VV337" s="144"/>
      <c r="VW337" s="144"/>
      <c r="VX337" s="144"/>
      <c r="VY337" s="144"/>
      <c r="VZ337" s="144"/>
      <c r="WA337" s="144"/>
      <c r="WB337" s="144"/>
      <c r="WC337" s="144"/>
      <c r="WD337" s="144"/>
      <c r="WE337" s="144"/>
      <c r="WF337" s="144"/>
      <c r="WG337" s="144"/>
      <c r="WH337" s="144"/>
      <c r="WI337" s="144"/>
      <c r="WJ337" s="144"/>
      <c r="WK337" s="144"/>
      <c r="WL337" s="144"/>
      <c r="WM337" s="144"/>
      <c r="WN337" s="144"/>
      <c r="WO337" s="144"/>
      <c r="WP337" s="144"/>
      <c r="WQ337" s="144"/>
      <c r="WR337" s="144"/>
      <c r="WS337" s="144"/>
      <c r="WT337" s="144"/>
      <c r="WU337" s="144"/>
      <c r="WV337" s="144"/>
      <c r="WW337" s="144"/>
      <c r="WX337" s="144"/>
      <c r="WY337" s="144"/>
      <c r="WZ337" s="144"/>
      <c r="XA337" s="144"/>
      <c r="XB337" s="144"/>
      <c r="XC337" s="144"/>
      <c r="XD337" s="144"/>
      <c r="XE337" s="144"/>
      <c r="XF337" s="144"/>
      <c r="XG337" s="144"/>
      <c r="XH337" s="144"/>
      <c r="XI337" s="144"/>
      <c r="XJ337" s="144"/>
      <c r="XK337" s="144"/>
      <c r="XL337" s="144"/>
      <c r="XM337" s="144"/>
      <c r="XN337" s="144"/>
      <c r="XO337" s="144"/>
      <c r="XP337" s="144"/>
      <c r="XQ337" s="144"/>
      <c r="XR337" s="144"/>
      <c r="XS337" s="144"/>
      <c r="XT337" s="144"/>
      <c r="XU337" s="144"/>
      <c r="XV337" s="144"/>
      <c r="XW337" s="144"/>
      <c r="XX337" s="144"/>
      <c r="XY337" s="144"/>
      <c r="XZ337" s="144"/>
      <c r="YA337" s="144"/>
      <c r="YB337" s="144"/>
      <c r="YC337" s="144"/>
      <c r="YD337" s="144"/>
      <c r="YE337" s="144"/>
      <c r="YF337" s="144"/>
      <c r="YG337" s="144"/>
      <c r="YH337" s="144"/>
      <c r="YI337" s="144"/>
      <c r="YJ337" s="144"/>
      <c r="YK337" s="144"/>
      <c r="YL337" s="144"/>
      <c r="YM337" s="144"/>
      <c r="YN337" s="144"/>
      <c r="YO337" s="144"/>
      <c r="YP337" s="144"/>
      <c r="YQ337" s="144"/>
      <c r="YR337" s="144"/>
      <c r="YS337" s="144"/>
      <c r="YT337" s="144"/>
      <c r="YU337" s="144"/>
      <c r="YV337" s="144"/>
      <c r="YW337" s="144"/>
      <c r="YX337" s="144"/>
      <c r="YY337" s="144"/>
      <c r="YZ337" s="144"/>
      <c r="ZA337" s="144"/>
      <c r="ZB337" s="144"/>
      <c r="ZC337" s="144"/>
      <c r="ZD337" s="144"/>
      <c r="ZE337" s="144"/>
      <c r="ZF337" s="144"/>
      <c r="ZG337" s="144"/>
      <c r="ZH337" s="144"/>
      <c r="ZI337" s="144"/>
      <c r="ZJ337" s="144"/>
      <c r="ZK337" s="144"/>
      <c r="ZL337" s="144"/>
      <c r="ZM337" s="144"/>
      <c r="ZN337" s="144"/>
      <c r="ZO337" s="144"/>
      <c r="ZP337" s="144"/>
      <c r="ZQ337" s="144"/>
      <c r="ZR337" s="144"/>
      <c r="ZS337" s="144"/>
      <c r="ZT337" s="144"/>
      <c r="ZU337" s="144"/>
      <c r="ZV337" s="144"/>
      <c r="ZW337" s="144"/>
      <c r="ZX337" s="144"/>
      <c r="ZY337" s="144"/>
      <c r="ZZ337" s="144"/>
      <c r="AAA337" s="144"/>
      <c r="AAB337" s="144"/>
      <c r="AAC337" s="144"/>
      <c r="AAD337" s="144"/>
      <c r="AAE337" s="144"/>
      <c r="AAF337" s="144"/>
      <c r="AAG337" s="144"/>
      <c r="AAH337" s="144"/>
      <c r="AAI337" s="144"/>
      <c r="AAJ337" s="144"/>
      <c r="AAK337" s="144"/>
      <c r="AAL337" s="144"/>
      <c r="AAM337" s="144"/>
      <c r="AAN337" s="144"/>
      <c r="AAO337" s="144"/>
      <c r="AAP337" s="144"/>
      <c r="AAQ337" s="144"/>
      <c r="AAR337" s="144"/>
      <c r="AAS337" s="144"/>
      <c r="AAT337" s="144"/>
      <c r="AAU337" s="144"/>
      <c r="AAV337" s="144"/>
      <c r="AAW337" s="144"/>
      <c r="AAX337" s="144"/>
      <c r="AAY337" s="144"/>
      <c r="AAZ337" s="144"/>
      <c r="ABA337" s="144"/>
      <c r="ABB337" s="144"/>
      <c r="ABC337" s="144"/>
      <c r="ABD337" s="144"/>
      <c r="ABE337" s="144"/>
      <c r="ABF337" s="144"/>
      <c r="ABG337" s="144"/>
      <c r="ABH337" s="144"/>
      <c r="ABI337" s="144"/>
      <c r="ABJ337" s="144"/>
      <c r="ABK337" s="144"/>
      <c r="ABL337" s="144"/>
      <c r="ABM337" s="144"/>
      <c r="ABN337" s="144"/>
      <c r="ABO337" s="144"/>
      <c r="ABP337" s="144"/>
      <c r="ABQ337" s="144"/>
      <c r="ABR337" s="144"/>
      <c r="ABS337" s="144"/>
      <c r="ABT337" s="144"/>
      <c r="ABU337" s="144"/>
      <c r="ABV337" s="144"/>
      <c r="ABW337" s="144"/>
      <c r="ABX337" s="144"/>
      <c r="ABY337" s="144"/>
      <c r="ABZ337" s="144"/>
      <c r="ACA337" s="144"/>
      <c r="ACB337" s="144"/>
      <c r="ACC337" s="144"/>
      <c r="ACD337" s="144"/>
      <c r="ACE337" s="144"/>
      <c r="ACF337" s="144"/>
      <c r="ACG337" s="144"/>
      <c r="ACH337" s="144"/>
      <c r="ACI337" s="144"/>
      <c r="ACJ337" s="144"/>
      <c r="ACK337" s="144"/>
      <c r="ACL337" s="144"/>
      <c r="ACM337" s="144"/>
      <c r="ACN337" s="144"/>
      <c r="ACO337" s="144"/>
      <c r="ACP337" s="144"/>
      <c r="ACQ337" s="144"/>
      <c r="ACR337" s="144"/>
      <c r="ACS337" s="144"/>
      <c r="ACT337" s="144"/>
      <c r="ACU337" s="144"/>
      <c r="ACV337" s="144"/>
      <c r="ACW337" s="144"/>
      <c r="ACX337" s="144"/>
      <c r="ACY337" s="144"/>
      <c r="ACZ337" s="144"/>
      <c r="ADA337" s="144"/>
      <c r="ADB337" s="124"/>
      <c r="ADC337" s="124"/>
      <c r="ADD337" s="124"/>
      <c r="ADE337" s="124"/>
      <c r="ADF337" s="124"/>
    </row>
    <row r="338" spans="1:786" s="81" customFormat="1" ht="48" x14ac:dyDescent="0.3">
      <c r="A338" s="38">
        <v>3</v>
      </c>
      <c r="B338" s="98" t="s">
        <v>911</v>
      </c>
      <c r="C338" s="99" t="s">
        <v>127</v>
      </c>
      <c r="D338" s="100" t="s">
        <v>272</v>
      </c>
      <c r="E338" s="100" t="s">
        <v>107</v>
      </c>
      <c r="F338" s="100">
        <v>30</v>
      </c>
      <c r="G338" s="45"/>
      <c r="H338" s="100">
        <v>1</v>
      </c>
      <c r="I338" s="100" t="s">
        <v>47</v>
      </c>
      <c r="J338" s="100" t="s">
        <v>206</v>
      </c>
      <c r="K338" s="101">
        <v>166</v>
      </c>
      <c r="L338" s="55">
        <v>1951</v>
      </c>
      <c r="M338" s="58">
        <v>18810</v>
      </c>
      <c r="N338" s="102"/>
      <c r="O338" s="103"/>
      <c r="P338" s="103"/>
      <c r="Q338" s="50" t="s">
        <v>429</v>
      </c>
      <c r="R338" s="78" t="s">
        <v>912</v>
      </c>
      <c r="S338" s="34" t="s">
        <v>270</v>
      </c>
      <c r="T338" s="35" t="str">
        <f t="shared" si="41"/>
        <v>P</v>
      </c>
      <c r="U338" s="34"/>
      <c r="V338" s="34"/>
      <c r="W338" s="34"/>
      <c r="X338" s="34"/>
      <c r="Y338" s="34"/>
      <c r="Z338" s="34"/>
      <c r="AA338" s="34"/>
      <c r="AB338" s="1"/>
      <c r="AC338" s="36">
        <f t="shared" si="42"/>
        <v>0</v>
      </c>
      <c r="AD338" s="36">
        <f t="shared" si="43"/>
        <v>0</v>
      </c>
      <c r="AE338" s="36">
        <f t="shared" si="44"/>
        <v>0</v>
      </c>
      <c r="AF338" s="36">
        <f t="shared" si="45"/>
        <v>0</v>
      </c>
      <c r="AG338" s="37"/>
      <c r="AH338" s="37">
        <f>IF(A338=1,AF338,0)</f>
        <v>0</v>
      </c>
      <c r="AI338" s="37">
        <f>IF(A338=2,AF338,0)</f>
        <v>0</v>
      </c>
      <c r="AJ338" s="37">
        <f>IF(A338=3,AF338,0)</f>
        <v>0</v>
      </c>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c r="BO338" s="142"/>
      <c r="BP338" s="142"/>
      <c r="BQ338" s="142"/>
      <c r="BR338" s="142"/>
      <c r="BS338" s="142"/>
      <c r="BT338" s="142"/>
      <c r="BU338" s="142"/>
      <c r="BV338" s="142"/>
      <c r="BW338" s="142"/>
      <c r="BX338" s="142"/>
      <c r="BY338" s="142"/>
      <c r="BZ338" s="142"/>
      <c r="CA338" s="142"/>
      <c r="CB338" s="142"/>
      <c r="CC338" s="142"/>
      <c r="CD338" s="142"/>
      <c r="CE338" s="142"/>
      <c r="CF338" s="142"/>
      <c r="CG338" s="142"/>
      <c r="CH338" s="142"/>
      <c r="CI338" s="142"/>
      <c r="CJ338" s="142"/>
      <c r="CK338" s="142"/>
      <c r="CL338" s="142"/>
      <c r="CM338" s="142"/>
      <c r="CN338" s="142"/>
      <c r="CO338" s="142"/>
      <c r="CP338" s="142"/>
      <c r="CQ338" s="142"/>
      <c r="CR338" s="142"/>
      <c r="CS338" s="142"/>
      <c r="CT338" s="142"/>
      <c r="CU338" s="142"/>
      <c r="CV338" s="142"/>
      <c r="CW338" s="142"/>
      <c r="CX338" s="142"/>
      <c r="CY338" s="142"/>
      <c r="CZ338" s="142"/>
      <c r="DA338" s="142"/>
      <c r="DB338" s="142"/>
      <c r="DC338" s="142"/>
      <c r="DD338" s="142"/>
      <c r="DE338" s="142"/>
      <c r="DF338" s="142"/>
      <c r="DG338" s="142"/>
      <c r="DH338" s="142"/>
      <c r="DI338" s="142"/>
      <c r="DJ338" s="142"/>
      <c r="DK338" s="142"/>
      <c r="DL338" s="142"/>
      <c r="DM338" s="142"/>
      <c r="DN338" s="142"/>
      <c r="DO338" s="142"/>
      <c r="DP338" s="142"/>
      <c r="DQ338" s="142"/>
      <c r="DR338" s="142"/>
      <c r="DS338" s="142"/>
      <c r="DT338" s="142"/>
      <c r="DU338" s="142"/>
      <c r="DV338" s="142"/>
      <c r="DW338" s="142"/>
      <c r="DX338" s="142"/>
      <c r="DY338" s="142"/>
      <c r="DZ338" s="142"/>
      <c r="EA338" s="142"/>
      <c r="EB338" s="142"/>
      <c r="EC338" s="142"/>
      <c r="ED338" s="145"/>
      <c r="EE338" s="145"/>
      <c r="EF338" s="145"/>
      <c r="EG338" s="145"/>
      <c r="EH338" s="145"/>
      <c r="EI338" s="145"/>
      <c r="EJ338" s="145"/>
      <c r="EK338" s="145"/>
      <c r="EL338" s="145"/>
      <c r="EM338" s="145"/>
      <c r="EN338" s="145"/>
      <c r="EO338" s="145"/>
      <c r="EP338" s="145"/>
      <c r="EQ338" s="145"/>
      <c r="ER338" s="145"/>
      <c r="ES338" s="145"/>
      <c r="ET338" s="145"/>
      <c r="EU338" s="145"/>
      <c r="EV338" s="145"/>
      <c r="EW338" s="145"/>
      <c r="EX338" s="145"/>
      <c r="EY338" s="145"/>
      <c r="EZ338" s="145"/>
      <c r="FA338" s="145"/>
      <c r="FB338" s="145"/>
      <c r="FC338" s="145"/>
      <c r="FD338" s="145"/>
      <c r="FE338" s="145"/>
      <c r="FF338" s="145"/>
      <c r="FG338" s="145"/>
      <c r="FH338" s="145"/>
      <c r="FI338" s="145"/>
      <c r="FJ338" s="145"/>
      <c r="FK338" s="145"/>
      <c r="FL338" s="145"/>
      <c r="FM338" s="145"/>
      <c r="FN338" s="145"/>
      <c r="FO338" s="145"/>
      <c r="FP338" s="145"/>
      <c r="FQ338" s="145"/>
      <c r="FR338" s="145"/>
      <c r="FS338" s="145"/>
      <c r="FT338" s="145"/>
      <c r="FU338" s="145"/>
      <c r="FV338" s="145"/>
      <c r="FW338" s="145"/>
      <c r="FX338" s="145"/>
      <c r="FY338" s="145"/>
      <c r="FZ338" s="145"/>
      <c r="GA338" s="145"/>
      <c r="GB338" s="145"/>
      <c r="GC338" s="145"/>
      <c r="GD338" s="145"/>
      <c r="GE338" s="145"/>
      <c r="GF338" s="145"/>
      <c r="GG338" s="145"/>
      <c r="GH338" s="145"/>
      <c r="GI338" s="145"/>
      <c r="GJ338" s="145"/>
      <c r="GK338" s="145"/>
      <c r="GL338" s="145"/>
      <c r="GM338" s="145"/>
      <c r="GN338" s="145"/>
      <c r="GO338" s="145"/>
      <c r="GP338" s="145"/>
      <c r="GQ338" s="145"/>
      <c r="GR338" s="145"/>
      <c r="GS338" s="145"/>
      <c r="GT338" s="145"/>
      <c r="GU338" s="145"/>
      <c r="GV338" s="145"/>
      <c r="GW338" s="145"/>
      <c r="GX338" s="145"/>
      <c r="GY338" s="145"/>
      <c r="GZ338" s="145"/>
      <c r="HA338" s="145"/>
      <c r="HB338" s="145"/>
      <c r="HC338" s="145"/>
      <c r="HD338" s="145"/>
      <c r="HE338" s="145"/>
      <c r="HF338" s="145"/>
      <c r="HG338" s="145"/>
      <c r="HH338" s="145"/>
      <c r="HI338" s="145"/>
      <c r="HJ338" s="145"/>
      <c r="HK338" s="145"/>
      <c r="HL338" s="145"/>
      <c r="HM338" s="145"/>
      <c r="HN338" s="145"/>
      <c r="HO338" s="145"/>
      <c r="HP338" s="145"/>
      <c r="HQ338" s="145"/>
      <c r="HR338" s="145"/>
      <c r="HS338" s="145"/>
      <c r="HT338" s="145"/>
      <c r="HU338" s="145"/>
      <c r="HV338" s="145"/>
      <c r="HW338" s="145"/>
      <c r="HX338" s="145"/>
      <c r="HY338" s="145"/>
      <c r="HZ338" s="145"/>
      <c r="IA338" s="145"/>
      <c r="IB338" s="145"/>
      <c r="IC338" s="145"/>
      <c r="ID338" s="145"/>
      <c r="IE338" s="145"/>
      <c r="IF338" s="145"/>
      <c r="IG338" s="145"/>
      <c r="IH338" s="145"/>
      <c r="II338" s="145"/>
      <c r="IJ338" s="145"/>
      <c r="IK338" s="145"/>
      <c r="IL338" s="145"/>
      <c r="IM338" s="145"/>
      <c r="IN338" s="145"/>
      <c r="IO338" s="145"/>
      <c r="IP338" s="145"/>
      <c r="IQ338" s="145"/>
      <c r="IR338" s="145"/>
      <c r="IS338" s="145"/>
      <c r="IT338" s="145"/>
      <c r="IU338" s="145"/>
      <c r="IV338" s="145"/>
      <c r="IW338" s="145"/>
      <c r="IX338" s="145"/>
      <c r="IY338" s="145"/>
      <c r="IZ338" s="145"/>
      <c r="JA338" s="145"/>
      <c r="JB338" s="145"/>
      <c r="JC338" s="145"/>
      <c r="JD338" s="145"/>
      <c r="JE338" s="145"/>
      <c r="JF338" s="145"/>
      <c r="JG338" s="145"/>
      <c r="JH338" s="145"/>
      <c r="JI338" s="145"/>
      <c r="JJ338" s="145"/>
      <c r="JK338" s="145"/>
      <c r="JL338" s="145"/>
      <c r="JM338" s="145"/>
      <c r="JN338" s="145"/>
      <c r="JO338" s="145"/>
      <c r="JP338" s="145"/>
      <c r="JQ338" s="145"/>
      <c r="JR338" s="145"/>
      <c r="JS338" s="145"/>
      <c r="JT338" s="145"/>
      <c r="JU338" s="145"/>
      <c r="JV338" s="145"/>
      <c r="JW338" s="145"/>
      <c r="JX338" s="145"/>
      <c r="JY338" s="145"/>
      <c r="JZ338" s="145"/>
      <c r="KA338" s="145"/>
      <c r="KB338" s="145"/>
      <c r="KC338" s="145"/>
      <c r="KD338" s="145"/>
      <c r="KE338" s="145"/>
      <c r="KF338" s="145"/>
      <c r="KG338" s="145"/>
      <c r="KH338" s="145"/>
      <c r="KI338" s="145"/>
      <c r="KJ338" s="145"/>
      <c r="KK338" s="145"/>
      <c r="KL338" s="145"/>
      <c r="KM338" s="145"/>
      <c r="KN338" s="145"/>
      <c r="KO338" s="145"/>
      <c r="KP338" s="145"/>
      <c r="KQ338" s="145"/>
      <c r="KR338" s="145"/>
      <c r="KS338" s="145"/>
      <c r="KT338" s="145"/>
      <c r="KU338" s="145"/>
      <c r="KV338" s="145"/>
      <c r="KW338" s="145"/>
      <c r="KX338" s="145"/>
      <c r="KY338" s="145"/>
      <c r="KZ338" s="145"/>
      <c r="LA338" s="145"/>
      <c r="LB338" s="145"/>
      <c r="LC338" s="145"/>
      <c r="LD338" s="145"/>
      <c r="LE338" s="145"/>
      <c r="LF338" s="145"/>
      <c r="LG338" s="145"/>
      <c r="LH338" s="145"/>
      <c r="LI338" s="145"/>
      <c r="LJ338" s="145"/>
      <c r="LK338" s="145"/>
      <c r="LL338" s="145"/>
      <c r="LM338" s="145"/>
      <c r="LN338" s="145"/>
      <c r="LO338" s="145"/>
      <c r="LP338" s="145"/>
      <c r="LQ338" s="145"/>
      <c r="LR338" s="145"/>
      <c r="LS338" s="145"/>
      <c r="LT338" s="145"/>
      <c r="LU338" s="145"/>
      <c r="LV338" s="145"/>
      <c r="LW338" s="145"/>
      <c r="LX338" s="145"/>
      <c r="LY338" s="145"/>
      <c r="LZ338" s="145"/>
      <c r="MA338" s="145"/>
      <c r="MB338" s="145"/>
      <c r="MC338" s="145"/>
      <c r="MD338" s="145"/>
      <c r="ME338" s="145"/>
      <c r="MF338" s="145"/>
      <c r="MG338" s="145"/>
      <c r="MH338" s="145"/>
      <c r="MI338" s="145"/>
      <c r="MJ338" s="145"/>
      <c r="MK338" s="145"/>
      <c r="ML338" s="145"/>
      <c r="MM338" s="145"/>
      <c r="MN338" s="145"/>
      <c r="MO338" s="145"/>
      <c r="MP338" s="145"/>
      <c r="MQ338" s="145"/>
      <c r="MR338" s="145"/>
      <c r="MS338" s="145"/>
      <c r="MT338" s="145"/>
      <c r="MU338" s="145"/>
      <c r="MV338" s="145"/>
      <c r="MW338" s="145"/>
      <c r="MX338" s="145"/>
      <c r="MY338" s="145"/>
      <c r="MZ338" s="145"/>
      <c r="NA338" s="145"/>
      <c r="NB338" s="145"/>
      <c r="NC338" s="145"/>
      <c r="ND338" s="145"/>
      <c r="NE338" s="145"/>
      <c r="NF338" s="145"/>
      <c r="NG338" s="145"/>
      <c r="NH338" s="145"/>
      <c r="NI338" s="145"/>
      <c r="NJ338" s="145"/>
      <c r="NK338" s="145"/>
      <c r="NL338" s="145"/>
      <c r="NM338" s="145"/>
      <c r="NN338" s="145"/>
      <c r="NO338" s="145"/>
      <c r="NP338" s="145"/>
      <c r="NQ338" s="145"/>
      <c r="NR338" s="145"/>
      <c r="NS338" s="145"/>
      <c r="NT338" s="145"/>
      <c r="NU338" s="145"/>
      <c r="NV338" s="145"/>
      <c r="NW338" s="145"/>
      <c r="NX338" s="145"/>
      <c r="NY338" s="145"/>
      <c r="NZ338" s="145"/>
      <c r="OA338" s="145"/>
      <c r="OB338" s="145"/>
      <c r="OC338" s="145"/>
      <c r="OD338" s="145"/>
      <c r="OE338" s="145"/>
      <c r="OF338" s="145"/>
      <c r="OG338" s="145"/>
      <c r="OH338" s="145"/>
      <c r="OI338" s="145"/>
      <c r="OJ338" s="145"/>
      <c r="OK338" s="145"/>
      <c r="OL338" s="145"/>
      <c r="OM338" s="145"/>
      <c r="ON338" s="145"/>
      <c r="OO338" s="145"/>
      <c r="OP338" s="145"/>
      <c r="OQ338" s="145"/>
      <c r="OR338" s="145"/>
      <c r="OS338" s="145"/>
      <c r="OT338" s="145"/>
      <c r="OU338" s="145"/>
      <c r="OV338" s="145"/>
      <c r="OW338" s="145"/>
      <c r="OX338" s="145"/>
      <c r="OY338" s="145"/>
      <c r="OZ338" s="145"/>
      <c r="PA338" s="145"/>
      <c r="PB338" s="145"/>
      <c r="PC338" s="145"/>
      <c r="PD338" s="145"/>
      <c r="PE338" s="145"/>
      <c r="PF338" s="145"/>
      <c r="PG338" s="145"/>
      <c r="PH338" s="145"/>
      <c r="PI338" s="145"/>
      <c r="PJ338" s="145"/>
      <c r="PK338" s="145"/>
      <c r="PL338" s="145"/>
      <c r="PM338" s="145"/>
      <c r="PN338" s="145"/>
      <c r="PO338" s="145"/>
      <c r="PP338" s="145"/>
      <c r="PQ338" s="145"/>
      <c r="PR338" s="145"/>
      <c r="PS338" s="145"/>
      <c r="PT338" s="145"/>
      <c r="PU338" s="145"/>
      <c r="PV338" s="145"/>
      <c r="PW338" s="145"/>
      <c r="PX338" s="145"/>
      <c r="PY338" s="145"/>
      <c r="PZ338" s="145"/>
      <c r="QA338" s="145"/>
      <c r="QB338" s="145"/>
      <c r="QC338" s="145"/>
      <c r="QD338" s="145"/>
      <c r="QE338" s="145"/>
      <c r="QF338" s="145"/>
      <c r="QG338" s="145"/>
      <c r="QH338" s="145"/>
      <c r="QI338" s="145"/>
      <c r="QJ338" s="145"/>
      <c r="QK338" s="145"/>
      <c r="QL338" s="145"/>
      <c r="QM338" s="145"/>
      <c r="QN338" s="145"/>
      <c r="QO338" s="145"/>
      <c r="QP338" s="145"/>
      <c r="QQ338" s="145"/>
      <c r="QR338" s="145"/>
      <c r="QS338" s="145"/>
      <c r="QT338" s="145"/>
      <c r="QU338" s="145"/>
      <c r="QV338" s="145"/>
      <c r="QW338" s="145"/>
      <c r="QX338" s="145"/>
      <c r="QY338" s="145"/>
      <c r="QZ338" s="145"/>
      <c r="RA338" s="145"/>
      <c r="RB338" s="145"/>
      <c r="RC338" s="145"/>
      <c r="RD338" s="145"/>
      <c r="RE338" s="145"/>
      <c r="RF338" s="145"/>
      <c r="RG338" s="145"/>
      <c r="RH338" s="145"/>
      <c r="RI338" s="145"/>
      <c r="RJ338" s="145"/>
      <c r="RK338" s="145"/>
      <c r="RL338" s="145"/>
      <c r="RM338" s="145"/>
      <c r="RN338" s="145"/>
      <c r="RO338" s="145"/>
      <c r="RP338" s="145"/>
      <c r="RQ338" s="145"/>
      <c r="RR338" s="145"/>
      <c r="RS338" s="145"/>
      <c r="RT338" s="145"/>
      <c r="RU338" s="145"/>
      <c r="RV338" s="145"/>
      <c r="RW338" s="145"/>
      <c r="RX338" s="145"/>
      <c r="RY338" s="145"/>
      <c r="RZ338" s="145"/>
      <c r="SA338" s="145"/>
      <c r="SB338" s="145"/>
      <c r="SC338" s="145"/>
      <c r="SD338" s="145"/>
      <c r="SE338" s="145"/>
      <c r="SF338" s="145"/>
      <c r="SG338" s="145"/>
      <c r="SH338" s="145"/>
      <c r="SI338" s="145"/>
      <c r="SJ338" s="145"/>
      <c r="SK338" s="145"/>
      <c r="SL338" s="145"/>
      <c r="SM338" s="145"/>
      <c r="SN338" s="145"/>
      <c r="SO338" s="145"/>
      <c r="SP338" s="145"/>
      <c r="SQ338" s="145"/>
      <c r="SR338" s="145"/>
      <c r="SS338" s="145"/>
      <c r="ST338" s="145"/>
      <c r="SU338" s="145"/>
      <c r="SV338" s="145"/>
      <c r="SW338" s="145"/>
      <c r="SX338" s="145"/>
      <c r="SY338" s="145"/>
      <c r="SZ338" s="145"/>
      <c r="TA338" s="145"/>
      <c r="TB338" s="145"/>
      <c r="TC338" s="145"/>
      <c r="TD338" s="145"/>
      <c r="TE338" s="145"/>
      <c r="TF338" s="145"/>
      <c r="TG338" s="145"/>
      <c r="TH338" s="145"/>
      <c r="TI338" s="145"/>
      <c r="TJ338" s="145"/>
      <c r="TK338" s="145"/>
      <c r="TL338" s="145"/>
      <c r="TM338" s="145"/>
      <c r="TN338" s="145"/>
      <c r="TO338" s="145"/>
      <c r="TP338" s="145"/>
      <c r="TQ338" s="145"/>
      <c r="TR338" s="145"/>
      <c r="TS338" s="145"/>
      <c r="TT338" s="145"/>
      <c r="TU338" s="145"/>
      <c r="TV338" s="145"/>
      <c r="TW338" s="145"/>
      <c r="TX338" s="145"/>
      <c r="TY338" s="145"/>
      <c r="TZ338" s="145"/>
      <c r="UA338" s="145"/>
      <c r="UB338" s="145"/>
      <c r="UC338" s="145"/>
      <c r="UD338" s="145"/>
      <c r="UE338" s="145"/>
      <c r="UF338" s="145"/>
      <c r="UG338" s="145"/>
      <c r="UH338" s="145"/>
      <c r="UI338" s="145"/>
      <c r="UJ338" s="145"/>
      <c r="UK338" s="145"/>
      <c r="UL338" s="145"/>
      <c r="UM338" s="145"/>
      <c r="UN338" s="145"/>
      <c r="UO338" s="145"/>
      <c r="UP338" s="145"/>
      <c r="UQ338" s="145"/>
      <c r="UR338" s="145"/>
      <c r="US338" s="145"/>
      <c r="UT338" s="145"/>
      <c r="UU338" s="145"/>
      <c r="UV338" s="145"/>
      <c r="UW338" s="145"/>
      <c r="UX338" s="145"/>
      <c r="UY338" s="145"/>
      <c r="UZ338" s="145"/>
      <c r="VA338" s="145"/>
      <c r="VB338" s="145"/>
      <c r="VC338" s="145"/>
      <c r="VD338" s="145"/>
      <c r="VE338" s="145"/>
      <c r="VF338" s="145"/>
      <c r="VG338" s="145"/>
      <c r="VH338" s="145"/>
      <c r="VI338" s="145"/>
      <c r="VJ338" s="145"/>
      <c r="VK338" s="145"/>
      <c r="VL338" s="145"/>
      <c r="VM338" s="145"/>
      <c r="VN338" s="145"/>
      <c r="VO338" s="145"/>
      <c r="VP338" s="145"/>
      <c r="VQ338" s="145"/>
      <c r="VR338" s="145"/>
      <c r="VS338" s="145"/>
      <c r="VT338" s="145"/>
      <c r="VU338" s="145"/>
      <c r="VV338" s="145"/>
      <c r="VW338" s="145"/>
      <c r="VX338" s="145"/>
      <c r="VY338" s="145"/>
      <c r="VZ338" s="145"/>
      <c r="WA338" s="145"/>
      <c r="WB338" s="145"/>
      <c r="WC338" s="145"/>
      <c r="WD338" s="145"/>
      <c r="WE338" s="145"/>
      <c r="WF338" s="145"/>
      <c r="WG338" s="145"/>
      <c r="WH338" s="145"/>
      <c r="WI338" s="145"/>
      <c r="WJ338" s="145"/>
      <c r="WK338" s="145"/>
      <c r="WL338" s="145"/>
      <c r="WM338" s="145"/>
      <c r="WN338" s="145"/>
      <c r="WO338" s="145"/>
      <c r="WP338" s="145"/>
      <c r="WQ338" s="145"/>
      <c r="WR338" s="145"/>
      <c r="WS338" s="145"/>
      <c r="WT338" s="145"/>
      <c r="WU338" s="145"/>
      <c r="WV338" s="145"/>
      <c r="WW338" s="145"/>
      <c r="WX338" s="145"/>
      <c r="WY338" s="145"/>
      <c r="WZ338" s="145"/>
      <c r="XA338" s="145"/>
      <c r="XB338" s="145"/>
      <c r="XC338" s="145"/>
      <c r="XD338" s="145"/>
      <c r="XE338" s="145"/>
      <c r="XF338" s="145"/>
      <c r="XG338" s="145"/>
      <c r="XH338" s="145"/>
      <c r="XI338" s="145"/>
      <c r="XJ338" s="145"/>
      <c r="XK338" s="145"/>
      <c r="XL338" s="145"/>
      <c r="XM338" s="145"/>
      <c r="XN338" s="145"/>
      <c r="XO338" s="145"/>
      <c r="XP338" s="145"/>
      <c r="XQ338" s="145"/>
      <c r="XR338" s="145"/>
      <c r="XS338" s="145"/>
      <c r="XT338" s="145"/>
      <c r="XU338" s="145"/>
      <c r="XV338" s="145"/>
      <c r="XW338" s="145"/>
      <c r="XX338" s="145"/>
      <c r="XY338" s="145"/>
      <c r="XZ338" s="145"/>
      <c r="YA338" s="145"/>
      <c r="YB338" s="145"/>
      <c r="YC338" s="145"/>
      <c r="YD338" s="145"/>
      <c r="YE338" s="145"/>
      <c r="YF338" s="145"/>
      <c r="YG338" s="145"/>
      <c r="YH338" s="145"/>
      <c r="YI338" s="145"/>
      <c r="YJ338" s="145"/>
      <c r="YK338" s="145"/>
      <c r="YL338" s="145"/>
      <c r="YM338" s="145"/>
      <c r="YN338" s="145"/>
      <c r="YO338" s="145"/>
      <c r="YP338" s="145"/>
      <c r="YQ338" s="145"/>
      <c r="YR338" s="145"/>
      <c r="YS338" s="145"/>
      <c r="YT338" s="145"/>
      <c r="YU338" s="145"/>
      <c r="YV338" s="145"/>
      <c r="YW338" s="145"/>
      <c r="YX338" s="145"/>
      <c r="YY338" s="145"/>
      <c r="YZ338" s="145"/>
      <c r="ZA338" s="145"/>
      <c r="ZB338" s="145"/>
      <c r="ZC338" s="145"/>
      <c r="ZD338" s="145"/>
      <c r="ZE338" s="145"/>
      <c r="ZF338" s="145"/>
      <c r="ZG338" s="145"/>
      <c r="ZH338" s="145"/>
      <c r="ZI338" s="145"/>
      <c r="ZJ338" s="145"/>
      <c r="ZK338" s="145"/>
      <c r="ZL338" s="145"/>
      <c r="ZM338" s="145"/>
      <c r="ZN338" s="145"/>
      <c r="ZO338" s="145"/>
      <c r="ZP338" s="145"/>
      <c r="ZQ338" s="145"/>
      <c r="ZR338" s="145"/>
      <c r="ZS338" s="145"/>
      <c r="ZT338" s="145"/>
      <c r="ZU338" s="145"/>
      <c r="ZV338" s="145"/>
      <c r="ZW338" s="145"/>
      <c r="ZX338" s="145"/>
      <c r="ZY338" s="145"/>
      <c r="ZZ338" s="145"/>
      <c r="AAA338" s="145"/>
      <c r="AAB338" s="145"/>
      <c r="AAC338" s="145"/>
      <c r="AAD338" s="145"/>
      <c r="AAE338" s="145"/>
      <c r="AAF338" s="145"/>
      <c r="AAG338" s="145"/>
      <c r="AAH338" s="145"/>
      <c r="AAI338" s="145"/>
      <c r="AAJ338" s="145"/>
      <c r="AAK338" s="145"/>
      <c r="AAL338" s="145"/>
      <c r="AAM338" s="145"/>
      <c r="AAN338" s="145"/>
      <c r="AAO338" s="145"/>
      <c r="AAP338" s="145"/>
      <c r="AAQ338" s="145"/>
      <c r="AAR338" s="145"/>
      <c r="AAS338" s="145"/>
      <c r="AAT338" s="145"/>
      <c r="AAU338" s="145"/>
      <c r="AAV338" s="145"/>
      <c r="AAW338" s="145"/>
      <c r="AAX338" s="145"/>
      <c r="AAY338" s="145"/>
      <c r="AAZ338" s="145"/>
      <c r="ABA338" s="145"/>
      <c r="ABB338" s="145"/>
      <c r="ABC338" s="145"/>
      <c r="ABD338" s="145"/>
      <c r="ABE338" s="145"/>
      <c r="ABF338" s="145"/>
      <c r="ABG338" s="145"/>
      <c r="ABH338" s="145"/>
      <c r="ABI338" s="145"/>
      <c r="ABJ338" s="145"/>
      <c r="ABK338" s="145"/>
      <c r="ABL338" s="145"/>
      <c r="ABM338" s="145"/>
      <c r="ABN338" s="145"/>
      <c r="ABO338" s="145"/>
      <c r="ABP338" s="145"/>
      <c r="ABQ338" s="145"/>
      <c r="ABR338" s="145"/>
      <c r="ABS338" s="145"/>
      <c r="ABT338" s="145"/>
      <c r="ABU338" s="145"/>
      <c r="ABV338" s="145"/>
      <c r="ABW338" s="145"/>
      <c r="ABX338" s="145"/>
      <c r="ABY338" s="145"/>
      <c r="ABZ338" s="145"/>
      <c r="ACA338" s="145"/>
      <c r="ACB338" s="145"/>
      <c r="ACC338" s="145"/>
      <c r="ACD338" s="145"/>
      <c r="ACE338" s="145"/>
      <c r="ACF338" s="145"/>
      <c r="ACG338" s="145"/>
      <c r="ACH338" s="145"/>
      <c r="ACI338" s="145"/>
      <c r="ACJ338" s="145"/>
      <c r="ACK338" s="145"/>
      <c r="ACL338" s="145"/>
      <c r="ACM338" s="145"/>
      <c r="ACN338" s="145"/>
      <c r="ACO338" s="145"/>
      <c r="ACP338" s="145"/>
      <c r="ACQ338" s="145"/>
      <c r="ACR338" s="145"/>
      <c r="ACS338" s="145"/>
      <c r="ACT338" s="145"/>
      <c r="ACU338" s="145"/>
      <c r="ACV338" s="145"/>
      <c r="ACW338" s="145"/>
      <c r="ACX338" s="145"/>
      <c r="ACY338" s="145"/>
      <c r="ACZ338" s="145"/>
      <c r="ADA338" s="145"/>
    </row>
    <row r="339" spans="1:786" s="96" customFormat="1" ht="62.4" customHeight="1" x14ac:dyDescent="0.3">
      <c r="A339" s="38">
        <v>3</v>
      </c>
      <c r="B339" s="98" t="s">
        <v>913</v>
      </c>
      <c r="C339" s="99" t="s">
        <v>127</v>
      </c>
      <c r="D339" s="100" t="s">
        <v>201</v>
      </c>
      <c r="E339" s="100" t="s">
        <v>202</v>
      </c>
      <c r="F339" s="100"/>
      <c r="G339" s="45"/>
      <c r="H339" s="100">
        <v>1</v>
      </c>
      <c r="I339" s="100" t="s">
        <v>47</v>
      </c>
      <c r="J339" s="100" t="s">
        <v>206</v>
      </c>
      <c r="K339" s="101">
        <v>168</v>
      </c>
      <c r="L339" s="55">
        <v>1951</v>
      </c>
      <c r="M339" s="58">
        <v>18660</v>
      </c>
      <c r="N339" s="102"/>
      <c r="O339" s="103"/>
      <c r="P339" s="103"/>
      <c r="Q339" s="50" t="s">
        <v>429</v>
      </c>
      <c r="R339" s="78" t="s">
        <v>914</v>
      </c>
      <c r="S339" s="34" t="s">
        <v>270</v>
      </c>
      <c r="T339" s="35" t="str">
        <f t="shared" si="41"/>
        <v>P</v>
      </c>
      <c r="U339" s="34"/>
      <c r="V339" s="34"/>
      <c r="W339" s="34"/>
      <c r="X339" s="34"/>
      <c r="Y339" s="34"/>
      <c r="Z339" s="34"/>
      <c r="AA339" s="34"/>
      <c r="AB339" s="1"/>
      <c r="AC339" s="36">
        <f t="shared" si="42"/>
        <v>0</v>
      </c>
      <c r="AD339" s="36">
        <f t="shared" si="43"/>
        <v>0</v>
      </c>
      <c r="AE339" s="36">
        <f t="shared" si="44"/>
        <v>0</v>
      </c>
      <c r="AF339" s="36">
        <f t="shared" si="45"/>
        <v>0</v>
      </c>
      <c r="AG339" s="37"/>
      <c r="AH339" s="37">
        <f>IF(A339=1,AF339,0)</f>
        <v>0</v>
      </c>
      <c r="AI339" s="37">
        <f>IF(A339=2,AF339,0)</f>
        <v>0</v>
      </c>
      <c r="AJ339" s="37">
        <f>IF(A339=3,AF339,0)</f>
        <v>0</v>
      </c>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c r="BO339" s="142"/>
      <c r="BP339" s="142"/>
      <c r="BQ339" s="142"/>
      <c r="BR339" s="142"/>
      <c r="BS339" s="142"/>
      <c r="BT339" s="142"/>
      <c r="BU339" s="142"/>
      <c r="BV339" s="142"/>
      <c r="BW339" s="142"/>
      <c r="BX339" s="142"/>
      <c r="BY339" s="142"/>
      <c r="BZ339" s="142"/>
      <c r="CA339" s="142"/>
      <c r="CB339" s="142"/>
      <c r="CC339" s="142"/>
      <c r="CD339" s="142"/>
      <c r="CE339" s="142"/>
      <c r="CF339" s="142"/>
      <c r="CG339" s="142"/>
      <c r="CH339" s="142"/>
      <c r="CI339" s="142"/>
      <c r="CJ339" s="142"/>
      <c r="CK339" s="142"/>
      <c r="CL339" s="142"/>
      <c r="CM339" s="142"/>
      <c r="CN339" s="142"/>
      <c r="CO339" s="142"/>
      <c r="CP339" s="142"/>
      <c r="CQ339" s="142"/>
      <c r="CR339" s="142"/>
      <c r="CS339" s="142"/>
      <c r="CT339" s="142"/>
      <c r="CU339" s="142"/>
      <c r="CV339" s="142"/>
      <c r="CW339" s="142"/>
      <c r="CX339" s="142"/>
      <c r="CY339" s="142"/>
      <c r="CZ339" s="142"/>
      <c r="DA339" s="142"/>
      <c r="DB339" s="142"/>
      <c r="DC339" s="142"/>
      <c r="DD339" s="142"/>
      <c r="DE339" s="142"/>
      <c r="DF339" s="142"/>
      <c r="DG339" s="142"/>
      <c r="DH339" s="142"/>
      <c r="DI339" s="142"/>
      <c r="DJ339" s="142"/>
      <c r="DK339" s="142"/>
      <c r="DL339" s="142"/>
      <c r="DM339" s="142"/>
      <c r="DN339" s="142"/>
      <c r="DO339" s="142"/>
      <c r="DP339" s="142"/>
      <c r="DQ339" s="142"/>
      <c r="DR339" s="142"/>
      <c r="DS339" s="142"/>
      <c r="DT339" s="142"/>
      <c r="DU339" s="142"/>
      <c r="DV339" s="142"/>
      <c r="DW339" s="142"/>
      <c r="DX339" s="142"/>
      <c r="DY339" s="142"/>
      <c r="DZ339" s="142"/>
      <c r="EA339" s="142"/>
      <c r="EB339" s="142"/>
      <c r="EC339" s="142"/>
      <c r="ED339" s="145"/>
      <c r="EE339" s="145"/>
      <c r="EF339" s="145"/>
      <c r="EG339" s="145"/>
      <c r="EH339" s="145"/>
      <c r="EI339" s="145"/>
      <c r="EJ339" s="145"/>
      <c r="EK339" s="145"/>
      <c r="EL339" s="145"/>
      <c r="EM339" s="145"/>
      <c r="EN339" s="145"/>
      <c r="EO339" s="145"/>
      <c r="EP339" s="145"/>
      <c r="EQ339" s="145"/>
      <c r="ER339" s="145"/>
      <c r="ES339" s="145"/>
      <c r="ET339" s="145"/>
      <c r="EU339" s="145"/>
      <c r="EV339" s="145"/>
      <c r="EW339" s="145"/>
      <c r="EX339" s="145"/>
      <c r="EY339" s="145"/>
      <c r="EZ339" s="145"/>
      <c r="FA339" s="145"/>
      <c r="FB339" s="145"/>
      <c r="FC339" s="145"/>
      <c r="FD339" s="145"/>
      <c r="FE339" s="145"/>
      <c r="FF339" s="145"/>
      <c r="FG339" s="145"/>
      <c r="FH339" s="145"/>
      <c r="FI339" s="145"/>
      <c r="FJ339" s="145"/>
      <c r="FK339" s="145"/>
      <c r="FL339" s="145"/>
      <c r="FM339" s="145"/>
      <c r="FN339" s="145"/>
      <c r="FO339" s="145"/>
      <c r="FP339" s="145"/>
      <c r="FQ339" s="145"/>
      <c r="FR339" s="145"/>
      <c r="FS339" s="145"/>
      <c r="FT339" s="145"/>
      <c r="FU339" s="145"/>
      <c r="FV339" s="145"/>
      <c r="FW339" s="145"/>
      <c r="FX339" s="145"/>
      <c r="FY339" s="145"/>
      <c r="FZ339" s="145"/>
      <c r="GA339" s="145"/>
      <c r="GB339" s="145"/>
      <c r="GC339" s="145"/>
      <c r="GD339" s="145"/>
      <c r="GE339" s="145"/>
      <c r="GF339" s="145"/>
      <c r="GG339" s="145"/>
      <c r="GH339" s="145"/>
      <c r="GI339" s="145"/>
      <c r="GJ339" s="145"/>
      <c r="GK339" s="145"/>
      <c r="GL339" s="145"/>
      <c r="GM339" s="145"/>
      <c r="GN339" s="145"/>
      <c r="GO339" s="145"/>
      <c r="GP339" s="145"/>
      <c r="GQ339" s="145"/>
      <c r="GR339" s="145"/>
      <c r="GS339" s="145"/>
      <c r="GT339" s="145"/>
      <c r="GU339" s="145"/>
      <c r="GV339" s="145"/>
      <c r="GW339" s="145"/>
      <c r="GX339" s="145"/>
      <c r="GY339" s="145"/>
      <c r="GZ339" s="145"/>
      <c r="HA339" s="145"/>
      <c r="HB339" s="145"/>
      <c r="HC339" s="145"/>
      <c r="HD339" s="145"/>
      <c r="HE339" s="145"/>
      <c r="HF339" s="145"/>
      <c r="HG339" s="145"/>
      <c r="HH339" s="145"/>
      <c r="HI339" s="145"/>
      <c r="HJ339" s="145"/>
      <c r="HK339" s="145"/>
      <c r="HL339" s="145"/>
      <c r="HM339" s="145"/>
      <c r="HN339" s="145"/>
      <c r="HO339" s="145"/>
      <c r="HP339" s="145"/>
      <c r="HQ339" s="145"/>
      <c r="HR339" s="145"/>
      <c r="HS339" s="145"/>
      <c r="HT339" s="145"/>
      <c r="HU339" s="145"/>
      <c r="HV339" s="145"/>
      <c r="HW339" s="145"/>
      <c r="HX339" s="145"/>
      <c r="HY339" s="145"/>
      <c r="HZ339" s="145"/>
      <c r="IA339" s="145"/>
      <c r="IB339" s="145"/>
      <c r="IC339" s="145"/>
      <c r="ID339" s="145"/>
      <c r="IE339" s="145"/>
      <c r="IF339" s="145"/>
      <c r="IG339" s="145"/>
      <c r="IH339" s="145"/>
      <c r="II339" s="145"/>
      <c r="IJ339" s="145"/>
      <c r="IK339" s="145"/>
      <c r="IL339" s="145"/>
      <c r="IM339" s="145"/>
      <c r="IN339" s="145"/>
      <c r="IO339" s="145"/>
      <c r="IP339" s="145"/>
      <c r="IQ339" s="145"/>
      <c r="IR339" s="145"/>
      <c r="IS339" s="145"/>
      <c r="IT339" s="145"/>
      <c r="IU339" s="145"/>
      <c r="IV339" s="145"/>
      <c r="IW339" s="145"/>
      <c r="IX339" s="145"/>
      <c r="IY339" s="145"/>
      <c r="IZ339" s="145"/>
      <c r="JA339" s="145"/>
      <c r="JB339" s="145"/>
      <c r="JC339" s="145"/>
      <c r="JD339" s="145"/>
      <c r="JE339" s="145"/>
      <c r="JF339" s="145"/>
      <c r="JG339" s="145"/>
      <c r="JH339" s="145"/>
      <c r="JI339" s="145"/>
      <c r="JJ339" s="145"/>
      <c r="JK339" s="145"/>
      <c r="JL339" s="145"/>
      <c r="JM339" s="145"/>
      <c r="JN339" s="145"/>
      <c r="JO339" s="145"/>
      <c r="JP339" s="145"/>
      <c r="JQ339" s="145"/>
      <c r="JR339" s="145"/>
      <c r="JS339" s="145"/>
      <c r="JT339" s="145"/>
      <c r="JU339" s="145"/>
      <c r="JV339" s="145"/>
      <c r="JW339" s="145"/>
      <c r="JX339" s="145"/>
      <c r="JY339" s="145"/>
      <c r="JZ339" s="145"/>
      <c r="KA339" s="145"/>
      <c r="KB339" s="145"/>
      <c r="KC339" s="145"/>
      <c r="KD339" s="145"/>
      <c r="KE339" s="145"/>
      <c r="KF339" s="145"/>
      <c r="KG339" s="145"/>
      <c r="KH339" s="145"/>
      <c r="KI339" s="145"/>
      <c r="KJ339" s="145"/>
      <c r="KK339" s="145"/>
      <c r="KL339" s="145"/>
      <c r="KM339" s="145"/>
      <c r="KN339" s="145"/>
      <c r="KO339" s="145"/>
      <c r="KP339" s="145"/>
      <c r="KQ339" s="145"/>
      <c r="KR339" s="145"/>
      <c r="KS339" s="145"/>
      <c r="KT339" s="145"/>
      <c r="KU339" s="145"/>
      <c r="KV339" s="145"/>
      <c r="KW339" s="145"/>
      <c r="KX339" s="145"/>
      <c r="KY339" s="145"/>
      <c r="KZ339" s="145"/>
      <c r="LA339" s="145"/>
      <c r="LB339" s="145"/>
      <c r="LC339" s="145"/>
      <c r="LD339" s="145"/>
      <c r="LE339" s="145"/>
      <c r="LF339" s="145"/>
      <c r="LG339" s="145"/>
      <c r="LH339" s="145"/>
      <c r="LI339" s="145"/>
      <c r="LJ339" s="145"/>
      <c r="LK339" s="145"/>
      <c r="LL339" s="145"/>
      <c r="LM339" s="145"/>
      <c r="LN339" s="145"/>
      <c r="LO339" s="145"/>
      <c r="LP339" s="145"/>
      <c r="LQ339" s="145"/>
      <c r="LR339" s="145"/>
      <c r="LS339" s="145"/>
      <c r="LT339" s="145"/>
      <c r="LU339" s="145"/>
      <c r="LV339" s="145"/>
      <c r="LW339" s="145"/>
      <c r="LX339" s="145"/>
      <c r="LY339" s="145"/>
      <c r="LZ339" s="145"/>
      <c r="MA339" s="145"/>
      <c r="MB339" s="145"/>
      <c r="MC339" s="145"/>
      <c r="MD339" s="145"/>
      <c r="ME339" s="145"/>
      <c r="MF339" s="145"/>
      <c r="MG339" s="145"/>
      <c r="MH339" s="145"/>
      <c r="MI339" s="145"/>
      <c r="MJ339" s="145"/>
      <c r="MK339" s="145"/>
      <c r="ML339" s="145"/>
      <c r="MM339" s="145"/>
      <c r="MN339" s="145"/>
      <c r="MO339" s="145"/>
      <c r="MP339" s="145"/>
      <c r="MQ339" s="145"/>
      <c r="MR339" s="145"/>
      <c r="MS339" s="145"/>
      <c r="MT339" s="145"/>
      <c r="MU339" s="145"/>
      <c r="MV339" s="145"/>
      <c r="MW339" s="145"/>
      <c r="MX339" s="145"/>
      <c r="MY339" s="145"/>
      <c r="MZ339" s="145"/>
      <c r="NA339" s="145"/>
      <c r="NB339" s="145"/>
      <c r="NC339" s="145"/>
      <c r="ND339" s="145"/>
      <c r="NE339" s="145"/>
      <c r="NF339" s="145"/>
      <c r="NG339" s="145"/>
      <c r="NH339" s="145"/>
      <c r="NI339" s="145"/>
      <c r="NJ339" s="145"/>
      <c r="NK339" s="145"/>
      <c r="NL339" s="145"/>
      <c r="NM339" s="145"/>
      <c r="NN339" s="145"/>
      <c r="NO339" s="145"/>
      <c r="NP339" s="145"/>
      <c r="NQ339" s="145"/>
      <c r="NR339" s="145"/>
      <c r="NS339" s="145"/>
      <c r="NT339" s="145"/>
      <c r="NU339" s="145"/>
      <c r="NV339" s="145"/>
      <c r="NW339" s="145"/>
      <c r="NX339" s="145"/>
      <c r="NY339" s="145"/>
      <c r="NZ339" s="145"/>
      <c r="OA339" s="145"/>
      <c r="OB339" s="145"/>
      <c r="OC339" s="145"/>
      <c r="OD339" s="145"/>
      <c r="OE339" s="145"/>
      <c r="OF339" s="145"/>
      <c r="OG339" s="145"/>
      <c r="OH339" s="145"/>
      <c r="OI339" s="145"/>
      <c r="OJ339" s="145"/>
      <c r="OK339" s="145"/>
      <c r="OL339" s="145"/>
      <c r="OM339" s="145"/>
      <c r="ON339" s="145"/>
      <c r="OO339" s="145"/>
      <c r="OP339" s="145"/>
      <c r="OQ339" s="145"/>
      <c r="OR339" s="145"/>
      <c r="OS339" s="145"/>
      <c r="OT339" s="145"/>
      <c r="OU339" s="145"/>
      <c r="OV339" s="145"/>
      <c r="OW339" s="145"/>
      <c r="OX339" s="145"/>
      <c r="OY339" s="145"/>
      <c r="OZ339" s="145"/>
      <c r="PA339" s="145"/>
      <c r="PB339" s="145"/>
      <c r="PC339" s="145"/>
      <c r="PD339" s="145"/>
      <c r="PE339" s="145"/>
      <c r="PF339" s="145"/>
      <c r="PG339" s="145"/>
      <c r="PH339" s="145"/>
      <c r="PI339" s="145"/>
      <c r="PJ339" s="145"/>
      <c r="PK339" s="145"/>
      <c r="PL339" s="145"/>
      <c r="PM339" s="145"/>
      <c r="PN339" s="145"/>
      <c r="PO339" s="145"/>
      <c r="PP339" s="145"/>
      <c r="PQ339" s="145"/>
      <c r="PR339" s="145"/>
      <c r="PS339" s="145"/>
      <c r="PT339" s="145"/>
      <c r="PU339" s="145"/>
      <c r="PV339" s="145"/>
      <c r="PW339" s="145"/>
      <c r="PX339" s="145"/>
      <c r="PY339" s="145"/>
      <c r="PZ339" s="145"/>
      <c r="QA339" s="145"/>
      <c r="QB339" s="145"/>
      <c r="QC339" s="145"/>
      <c r="QD339" s="145"/>
      <c r="QE339" s="145"/>
      <c r="QF339" s="145"/>
      <c r="QG339" s="145"/>
      <c r="QH339" s="145"/>
      <c r="QI339" s="145"/>
      <c r="QJ339" s="145"/>
      <c r="QK339" s="145"/>
      <c r="QL339" s="145"/>
      <c r="QM339" s="145"/>
      <c r="QN339" s="145"/>
      <c r="QO339" s="145"/>
      <c r="QP339" s="145"/>
      <c r="QQ339" s="145"/>
      <c r="QR339" s="145"/>
      <c r="QS339" s="145"/>
      <c r="QT339" s="145"/>
      <c r="QU339" s="145"/>
      <c r="QV339" s="145"/>
      <c r="QW339" s="145"/>
      <c r="QX339" s="145"/>
      <c r="QY339" s="145"/>
      <c r="QZ339" s="145"/>
      <c r="RA339" s="145"/>
      <c r="RB339" s="145"/>
      <c r="RC339" s="145"/>
      <c r="RD339" s="145"/>
      <c r="RE339" s="145"/>
      <c r="RF339" s="145"/>
      <c r="RG339" s="145"/>
      <c r="RH339" s="145"/>
      <c r="RI339" s="145"/>
      <c r="RJ339" s="145"/>
      <c r="RK339" s="145"/>
      <c r="RL339" s="145"/>
      <c r="RM339" s="145"/>
      <c r="RN339" s="145"/>
      <c r="RO339" s="145"/>
      <c r="RP339" s="145"/>
      <c r="RQ339" s="145"/>
      <c r="RR339" s="145"/>
      <c r="RS339" s="145"/>
      <c r="RT339" s="145"/>
      <c r="RU339" s="145"/>
      <c r="RV339" s="145"/>
      <c r="RW339" s="145"/>
      <c r="RX339" s="145"/>
      <c r="RY339" s="145"/>
      <c r="RZ339" s="145"/>
      <c r="SA339" s="145"/>
      <c r="SB339" s="145"/>
      <c r="SC339" s="145"/>
      <c r="SD339" s="145"/>
      <c r="SE339" s="145"/>
      <c r="SF339" s="145"/>
      <c r="SG339" s="145"/>
      <c r="SH339" s="145"/>
      <c r="SI339" s="145"/>
      <c r="SJ339" s="145"/>
      <c r="SK339" s="145"/>
      <c r="SL339" s="145"/>
      <c r="SM339" s="145"/>
      <c r="SN339" s="145"/>
      <c r="SO339" s="145"/>
      <c r="SP339" s="145"/>
      <c r="SQ339" s="145"/>
      <c r="SR339" s="145"/>
      <c r="SS339" s="145"/>
      <c r="ST339" s="145"/>
      <c r="SU339" s="145"/>
      <c r="SV339" s="145"/>
      <c r="SW339" s="145"/>
      <c r="SX339" s="145"/>
      <c r="SY339" s="145"/>
      <c r="SZ339" s="145"/>
      <c r="TA339" s="145"/>
      <c r="TB339" s="145"/>
      <c r="TC339" s="145"/>
      <c r="TD339" s="145"/>
      <c r="TE339" s="145"/>
      <c r="TF339" s="145"/>
      <c r="TG339" s="145"/>
      <c r="TH339" s="145"/>
      <c r="TI339" s="145"/>
      <c r="TJ339" s="145"/>
      <c r="TK339" s="145"/>
      <c r="TL339" s="145"/>
      <c r="TM339" s="145"/>
      <c r="TN339" s="145"/>
      <c r="TO339" s="145"/>
      <c r="TP339" s="145"/>
      <c r="TQ339" s="145"/>
      <c r="TR339" s="145"/>
      <c r="TS339" s="145"/>
      <c r="TT339" s="145"/>
      <c r="TU339" s="145"/>
      <c r="TV339" s="145"/>
      <c r="TW339" s="145"/>
      <c r="TX339" s="145"/>
      <c r="TY339" s="145"/>
      <c r="TZ339" s="145"/>
      <c r="UA339" s="145"/>
      <c r="UB339" s="145"/>
      <c r="UC339" s="145"/>
      <c r="UD339" s="145"/>
      <c r="UE339" s="145"/>
      <c r="UF339" s="145"/>
      <c r="UG339" s="145"/>
      <c r="UH339" s="145"/>
      <c r="UI339" s="145"/>
      <c r="UJ339" s="145"/>
      <c r="UK339" s="145"/>
      <c r="UL339" s="145"/>
      <c r="UM339" s="145"/>
      <c r="UN339" s="145"/>
      <c r="UO339" s="145"/>
      <c r="UP339" s="145"/>
      <c r="UQ339" s="145"/>
      <c r="UR339" s="145"/>
      <c r="US339" s="145"/>
      <c r="UT339" s="145"/>
      <c r="UU339" s="145"/>
      <c r="UV339" s="145"/>
      <c r="UW339" s="145"/>
      <c r="UX339" s="145"/>
      <c r="UY339" s="145"/>
      <c r="UZ339" s="145"/>
      <c r="VA339" s="145"/>
      <c r="VB339" s="145"/>
      <c r="VC339" s="145"/>
      <c r="VD339" s="145"/>
      <c r="VE339" s="145"/>
      <c r="VF339" s="145"/>
      <c r="VG339" s="145"/>
      <c r="VH339" s="145"/>
      <c r="VI339" s="145"/>
      <c r="VJ339" s="145"/>
      <c r="VK339" s="145"/>
      <c r="VL339" s="145"/>
      <c r="VM339" s="145"/>
      <c r="VN339" s="145"/>
      <c r="VO339" s="145"/>
      <c r="VP339" s="145"/>
      <c r="VQ339" s="145"/>
      <c r="VR339" s="145"/>
      <c r="VS339" s="145"/>
      <c r="VT339" s="145"/>
      <c r="VU339" s="145"/>
      <c r="VV339" s="145"/>
      <c r="VW339" s="145"/>
      <c r="VX339" s="145"/>
      <c r="VY339" s="145"/>
      <c r="VZ339" s="145"/>
      <c r="WA339" s="145"/>
      <c r="WB339" s="145"/>
      <c r="WC339" s="145"/>
      <c r="WD339" s="145"/>
      <c r="WE339" s="145"/>
      <c r="WF339" s="145"/>
      <c r="WG339" s="145"/>
      <c r="WH339" s="145"/>
      <c r="WI339" s="145"/>
      <c r="WJ339" s="145"/>
      <c r="WK339" s="145"/>
      <c r="WL339" s="145"/>
      <c r="WM339" s="145"/>
      <c r="WN339" s="145"/>
      <c r="WO339" s="145"/>
      <c r="WP339" s="145"/>
      <c r="WQ339" s="145"/>
      <c r="WR339" s="145"/>
      <c r="WS339" s="145"/>
      <c r="WT339" s="145"/>
      <c r="WU339" s="145"/>
      <c r="WV339" s="145"/>
      <c r="WW339" s="145"/>
      <c r="WX339" s="145"/>
      <c r="WY339" s="145"/>
      <c r="WZ339" s="145"/>
      <c r="XA339" s="145"/>
      <c r="XB339" s="145"/>
      <c r="XC339" s="145"/>
      <c r="XD339" s="145"/>
      <c r="XE339" s="145"/>
      <c r="XF339" s="145"/>
      <c r="XG339" s="145"/>
      <c r="XH339" s="145"/>
      <c r="XI339" s="145"/>
      <c r="XJ339" s="145"/>
      <c r="XK339" s="145"/>
      <c r="XL339" s="145"/>
      <c r="XM339" s="145"/>
      <c r="XN339" s="145"/>
      <c r="XO339" s="145"/>
      <c r="XP339" s="145"/>
      <c r="XQ339" s="145"/>
      <c r="XR339" s="145"/>
      <c r="XS339" s="145"/>
      <c r="XT339" s="145"/>
      <c r="XU339" s="145"/>
      <c r="XV339" s="145"/>
      <c r="XW339" s="145"/>
      <c r="XX339" s="145"/>
      <c r="XY339" s="145"/>
      <c r="XZ339" s="145"/>
      <c r="YA339" s="145"/>
      <c r="YB339" s="145"/>
      <c r="YC339" s="145"/>
      <c r="YD339" s="145"/>
      <c r="YE339" s="145"/>
      <c r="YF339" s="145"/>
      <c r="YG339" s="145"/>
      <c r="YH339" s="145"/>
      <c r="YI339" s="145"/>
      <c r="YJ339" s="145"/>
      <c r="YK339" s="145"/>
      <c r="YL339" s="145"/>
      <c r="YM339" s="145"/>
      <c r="YN339" s="145"/>
      <c r="YO339" s="145"/>
      <c r="YP339" s="145"/>
      <c r="YQ339" s="145"/>
      <c r="YR339" s="145"/>
      <c r="YS339" s="145"/>
      <c r="YT339" s="145"/>
      <c r="YU339" s="145"/>
      <c r="YV339" s="145"/>
      <c r="YW339" s="145"/>
      <c r="YX339" s="145"/>
      <c r="YY339" s="145"/>
      <c r="YZ339" s="145"/>
      <c r="ZA339" s="145"/>
      <c r="ZB339" s="145"/>
      <c r="ZC339" s="145"/>
      <c r="ZD339" s="145"/>
      <c r="ZE339" s="145"/>
      <c r="ZF339" s="145"/>
      <c r="ZG339" s="145"/>
      <c r="ZH339" s="145"/>
      <c r="ZI339" s="145"/>
      <c r="ZJ339" s="145"/>
      <c r="ZK339" s="145"/>
      <c r="ZL339" s="145"/>
      <c r="ZM339" s="145"/>
      <c r="ZN339" s="145"/>
      <c r="ZO339" s="145"/>
      <c r="ZP339" s="145"/>
      <c r="ZQ339" s="145"/>
      <c r="ZR339" s="145"/>
      <c r="ZS339" s="145"/>
      <c r="ZT339" s="145"/>
      <c r="ZU339" s="145"/>
      <c r="ZV339" s="145"/>
      <c r="ZW339" s="145"/>
      <c r="ZX339" s="145"/>
      <c r="ZY339" s="145"/>
      <c r="ZZ339" s="145"/>
      <c r="AAA339" s="145"/>
      <c r="AAB339" s="145"/>
      <c r="AAC339" s="145"/>
      <c r="AAD339" s="145"/>
      <c r="AAE339" s="145"/>
      <c r="AAF339" s="145"/>
      <c r="AAG339" s="145"/>
      <c r="AAH339" s="145"/>
      <c r="AAI339" s="145"/>
      <c r="AAJ339" s="145"/>
      <c r="AAK339" s="145"/>
      <c r="AAL339" s="145"/>
      <c r="AAM339" s="145"/>
      <c r="AAN339" s="145"/>
      <c r="AAO339" s="145"/>
      <c r="AAP339" s="145"/>
      <c r="AAQ339" s="145"/>
      <c r="AAR339" s="145"/>
      <c r="AAS339" s="145"/>
      <c r="AAT339" s="145"/>
      <c r="AAU339" s="145"/>
      <c r="AAV339" s="145"/>
      <c r="AAW339" s="145"/>
      <c r="AAX339" s="145"/>
      <c r="AAY339" s="145"/>
      <c r="AAZ339" s="145"/>
      <c r="ABA339" s="145"/>
      <c r="ABB339" s="145"/>
      <c r="ABC339" s="145"/>
      <c r="ABD339" s="145"/>
      <c r="ABE339" s="145"/>
      <c r="ABF339" s="145"/>
      <c r="ABG339" s="145"/>
      <c r="ABH339" s="145"/>
      <c r="ABI339" s="145"/>
      <c r="ABJ339" s="145"/>
      <c r="ABK339" s="145"/>
      <c r="ABL339" s="145"/>
      <c r="ABM339" s="145"/>
      <c r="ABN339" s="145"/>
      <c r="ABO339" s="145"/>
      <c r="ABP339" s="145"/>
      <c r="ABQ339" s="145"/>
      <c r="ABR339" s="145"/>
      <c r="ABS339" s="145"/>
      <c r="ABT339" s="145"/>
      <c r="ABU339" s="145"/>
      <c r="ABV339" s="145"/>
      <c r="ABW339" s="145"/>
      <c r="ABX339" s="145"/>
      <c r="ABY339" s="145"/>
      <c r="ABZ339" s="145"/>
      <c r="ACA339" s="145"/>
      <c r="ACB339" s="145"/>
      <c r="ACC339" s="145"/>
      <c r="ACD339" s="145"/>
      <c r="ACE339" s="145"/>
      <c r="ACF339" s="145"/>
      <c r="ACG339" s="145"/>
      <c r="ACH339" s="145"/>
      <c r="ACI339" s="145"/>
      <c r="ACJ339" s="145"/>
      <c r="ACK339" s="145"/>
      <c r="ACL339" s="145"/>
      <c r="ACM339" s="145"/>
      <c r="ACN339" s="145"/>
      <c r="ACO339" s="145"/>
      <c r="ACP339" s="145"/>
      <c r="ACQ339" s="145"/>
      <c r="ACR339" s="145"/>
      <c r="ACS339" s="145"/>
      <c r="ACT339" s="145"/>
      <c r="ACU339" s="145"/>
      <c r="ACV339" s="145"/>
      <c r="ACW339" s="145"/>
      <c r="ACX339" s="145"/>
      <c r="ACY339" s="145"/>
      <c r="ACZ339" s="145"/>
      <c r="ADA339" s="145"/>
    </row>
    <row r="340" spans="1:786" customFormat="1" ht="48" x14ac:dyDescent="0.3">
      <c r="A340" s="56">
        <v>1</v>
      </c>
      <c r="B340" s="41" t="s">
        <v>915</v>
      </c>
      <c r="C340" s="24" t="s">
        <v>213</v>
      </c>
      <c r="D340" s="25" t="s">
        <v>58</v>
      </c>
      <c r="E340" s="25" t="s">
        <v>81</v>
      </c>
      <c r="F340" s="25"/>
      <c r="G340" s="79"/>
      <c r="H340" s="25">
        <v>1</v>
      </c>
      <c r="I340" s="25" t="s">
        <v>47</v>
      </c>
      <c r="J340" s="25" t="s">
        <v>82</v>
      </c>
      <c r="K340" s="95">
        <v>66</v>
      </c>
      <c r="L340" s="28">
        <v>1948</v>
      </c>
      <c r="M340" s="92">
        <v>1948</v>
      </c>
      <c r="N340" s="30">
        <v>1100000</v>
      </c>
      <c r="O340" s="31"/>
      <c r="P340" s="31"/>
      <c r="Q340" s="32" t="s">
        <v>429</v>
      </c>
      <c r="R340" s="33" t="s">
        <v>916</v>
      </c>
      <c r="S340" s="34" t="s">
        <v>344</v>
      </c>
      <c r="T340" s="35" t="str">
        <f t="shared" si="41"/>
        <v>Pb Zn</v>
      </c>
      <c r="U340" s="34">
        <v>170</v>
      </c>
      <c r="V340" s="34"/>
      <c r="W340" s="34"/>
      <c r="X340" s="34">
        <v>5.6930213810062691</v>
      </c>
      <c r="Y340" s="34">
        <v>1909</v>
      </c>
      <c r="Z340" s="34">
        <v>60</v>
      </c>
      <c r="AA340" s="34" t="s">
        <v>390</v>
      </c>
      <c r="AB340" s="1"/>
      <c r="AC340" s="36">
        <f t="shared" si="42"/>
        <v>0.57996902965381647</v>
      </c>
      <c r="AD340" s="36">
        <f t="shared" si="43"/>
        <v>0</v>
      </c>
      <c r="AE340" s="36">
        <f t="shared" si="44"/>
        <v>0</v>
      </c>
      <c r="AF340" s="36">
        <f t="shared" si="45"/>
        <v>0.57996902965381647</v>
      </c>
      <c r="AG340" s="37"/>
      <c r="AH340" s="37">
        <f>IF(A340=1,AF340,0)</f>
        <v>0.57996902965381647</v>
      </c>
      <c r="AI340" s="37">
        <f>IF(A340=2,AF340,0)</f>
        <v>0</v>
      </c>
      <c r="AJ340" s="37">
        <f>IF(A340=3,AF340,0)</f>
        <v>0</v>
      </c>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c r="BO340" s="142"/>
      <c r="BP340" s="142"/>
      <c r="BQ340" s="142"/>
      <c r="BR340" s="142"/>
      <c r="BS340" s="142"/>
      <c r="BT340" s="142"/>
      <c r="BU340" s="142"/>
      <c r="BV340" s="142"/>
      <c r="BW340" s="142"/>
      <c r="BX340" s="142"/>
      <c r="BY340" s="142"/>
      <c r="BZ340" s="142"/>
      <c r="CA340" s="142"/>
      <c r="CB340" s="142"/>
      <c r="CC340" s="142"/>
      <c r="CD340" s="142"/>
      <c r="CE340" s="142"/>
      <c r="CF340" s="142"/>
      <c r="CG340" s="142"/>
      <c r="CH340" s="142"/>
      <c r="CI340" s="142"/>
      <c r="CJ340" s="142"/>
      <c r="CK340" s="142"/>
      <c r="CL340" s="142"/>
      <c r="CM340" s="142"/>
      <c r="CN340" s="142"/>
      <c r="CO340" s="142"/>
      <c r="CP340" s="142"/>
      <c r="CQ340" s="142"/>
      <c r="CR340" s="142"/>
      <c r="CS340" s="142"/>
      <c r="CT340" s="142"/>
      <c r="CU340" s="142"/>
      <c r="CV340" s="142"/>
      <c r="CW340" s="142"/>
      <c r="CX340" s="142"/>
      <c r="CY340" s="142"/>
      <c r="CZ340" s="142"/>
      <c r="DA340" s="142"/>
      <c r="DB340" s="142"/>
      <c r="DC340" s="142"/>
      <c r="DD340" s="142"/>
      <c r="DE340" s="142"/>
      <c r="DF340" s="142"/>
      <c r="DG340" s="142"/>
      <c r="DH340" s="142"/>
      <c r="DI340" s="142"/>
      <c r="DJ340" s="142"/>
      <c r="DK340" s="142"/>
      <c r="DL340" s="142"/>
      <c r="DM340" s="142"/>
      <c r="DN340" s="142"/>
      <c r="DO340" s="142"/>
      <c r="DP340" s="142"/>
      <c r="DQ340" s="142"/>
      <c r="DR340" s="142"/>
      <c r="DS340" s="142"/>
      <c r="DT340" s="142"/>
      <c r="DU340" s="142"/>
      <c r="DV340" s="142"/>
      <c r="DW340" s="142"/>
      <c r="DX340" s="142"/>
      <c r="DY340" s="142"/>
      <c r="DZ340" s="142"/>
      <c r="EA340" s="142"/>
      <c r="EB340" s="142"/>
      <c r="EC340" s="142"/>
      <c r="ED340" s="144"/>
      <c r="EE340" s="144"/>
      <c r="EF340" s="144"/>
      <c r="EG340" s="144"/>
      <c r="EH340" s="144"/>
      <c r="EI340" s="144"/>
      <c r="EJ340" s="144"/>
      <c r="EK340" s="144"/>
      <c r="EL340" s="144"/>
      <c r="EM340" s="144"/>
      <c r="EN340" s="144"/>
      <c r="EO340" s="144"/>
      <c r="EP340" s="144"/>
      <c r="EQ340" s="144"/>
      <c r="ER340" s="144"/>
      <c r="ES340" s="144"/>
      <c r="ET340" s="144"/>
      <c r="EU340" s="144"/>
      <c r="EV340" s="144"/>
      <c r="EW340" s="144"/>
      <c r="EX340" s="144"/>
      <c r="EY340" s="144"/>
      <c r="EZ340" s="144"/>
      <c r="FA340" s="144"/>
      <c r="FB340" s="144"/>
      <c r="FC340" s="144"/>
      <c r="FD340" s="144"/>
      <c r="FE340" s="144"/>
      <c r="FF340" s="144"/>
      <c r="FG340" s="144"/>
      <c r="FH340" s="144"/>
      <c r="FI340" s="144"/>
      <c r="FJ340" s="144"/>
      <c r="FK340" s="144"/>
      <c r="FL340" s="144"/>
      <c r="FM340" s="144"/>
      <c r="FN340" s="144"/>
      <c r="FO340" s="144"/>
      <c r="FP340" s="144"/>
      <c r="FQ340" s="144"/>
      <c r="FR340" s="144"/>
      <c r="FS340" s="144"/>
      <c r="FT340" s="144"/>
      <c r="FU340" s="144"/>
      <c r="FV340" s="144"/>
      <c r="FW340" s="144"/>
      <c r="FX340" s="144"/>
      <c r="FY340" s="144"/>
      <c r="FZ340" s="144"/>
      <c r="GA340" s="144"/>
      <c r="GB340" s="144"/>
      <c r="GC340" s="144"/>
      <c r="GD340" s="144"/>
      <c r="GE340" s="144"/>
      <c r="GF340" s="144"/>
      <c r="GG340" s="144"/>
      <c r="GH340" s="144"/>
      <c r="GI340" s="144"/>
      <c r="GJ340" s="144"/>
      <c r="GK340" s="144"/>
      <c r="GL340" s="144"/>
      <c r="GM340" s="144"/>
      <c r="GN340" s="144"/>
      <c r="GO340" s="144"/>
      <c r="GP340" s="144"/>
      <c r="GQ340" s="144"/>
      <c r="GR340" s="144"/>
      <c r="GS340" s="144"/>
      <c r="GT340" s="144"/>
      <c r="GU340" s="144"/>
      <c r="GV340" s="144"/>
      <c r="GW340" s="144"/>
      <c r="GX340" s="144"/>
      <c r="GY340" s="144"/>
      <c r="GZ340" s="144"/>
      <c r="HA340" s="144"/>
      <c r="HB340" s="144"/>
      <c r="HC340" s="144"/>
      <c r="HD340" s="144"/>
      <c r="HE340" s="144"/>
      <c r="HF340" s="144"/>
      <c r="HG340" s="144"/>
      <c r="HH340" s="144"/>
      <c r="HI340" s="144"/>
      <c r="HJ340" s="144"/>
      <c r="HK340" s="144"/>
      <c r="HL340" s="144"/>
      <c r="HM340" s="144"/>
      <c r="HN340" s="144"/>
      <c r="HO340" s="144"/>
      <c r="HP340" s="144"/>
      <c r="HQ340" s="144"/>
      <c r="HR340" s="144"/>
      <c r="HS340" s="144"/>
      <c r="HT340" s="144"/>
      <c r="HU340" s="144"/>
      <c r="HV340" s="144"/>
      <c r="HW340" s="144"/>
      <c r="HX340" s="144"/>
      <c r="HY340" s="144"/>
      <c r="HZ340" s="144"/>
      <c r="IA340" s="144"/>
      <c r="IB340" s="144"/>
      <c r="IC340" s="144"/>
      <c r="ID340" s="144"/>
      <c r="IE340" s="144"/>
      <c r="IF340" s="144"/>
      <c r="IG340" s="144"/>
      <c r="IH340" s="144"/>
      <c r="II340" s="144"/>
      <c r="IJ340" s="144"/>
      <c r="IK340" s="144"/>
      <c r="IL340" s="144"/>
      <c r="IM340" s="144"/>
      <c r="IN340" s="144"/>
      <c r="IO340" s="144"/>
      <c r="IP340" s="144"/>
      <c r="IQ340" s="144"/>
      <c r="IR340" s="144"/>
      <c r="IS340" s="144"/>
      <c r="IT340" s="144"/>
      <c r="IU340" s="144"/>
      <c r="IV340" s="144"/>
      <c r="IW340" s="144"/>
      <c r="IX340" s="144"/>
      <c r="IY340" s="144"/>
      <c r="IZ340" s="144"/>
      <c r="JA340" s="144"/>
      <c r="JB340" s="144"/>
      <c r="JC340" s="144"/>
      <c r="JD340" s="144"/>
      <c r="JE340" s="144"/>
      <c r="JF340" s="144"/>
      <c r="JG340" s="144"/>
      <c r="JH340" s="144"/>
      <c r="JI340" s="144"/>
      <c r="JJ340" s="144"/>
      <c r="JK340" s="144"/>
      <c r="JL340" s="144"/>
      <c r="JM340" s="144"/>
      <c r="JN340" s="144"/>
      <c r="JO340" s="144"/>
      <c r="JP340" s="144"/>
      <c r="JQ340" s="144"/>
      <c r="JR340" s="144"/>
      <c r="JS340" s="144"/>
      <c r="JT340" s="144"/>
      <c r="JU340" s="144"/>
      <c r="JV340" s="144"/>
      <c r="JW340" s="144"/>
      <c r="JX340" s="144"/>
      <c r="JY340" s="144"/>
      <c r="JZ340" s="144"/>
      <c r="KA340" s="144"/>
      <c r="KB340" s="144"/>
      <c r="KC340" s="144"/>
      <c r="KD340" s="144"/>
      <c r="KE340" s="144"/>
      <c r="KF340" s="144"/>
      <c r="KG340" s="144"/>
      <c r="KH340" s="144"/>
      <c r="KI340" s="144"/>
      <c r="KJ340" s="144"/>
      <c r="KK340" s="144"/>
      <c r="KL340" s="144"/>
      <c r="KM340" s="144"/>
      <c r="KN340" s="144"/>
      <c r="KO340" s="144"/>
      <c r="KP340" s="144"/>
      <c r="KQ340" s="144"/>
      <c r="KR340" s="144"/>
      <c r="KS340" s="144"/>
      <c r="KT340" s="144"/>
      <c r="KU340" s="144"/>
      <c r="KV340" s="144"/>
      <c r="KW340" s="144"/>
      <c r="KX340" s="144"/>
      <c r="KY340" s="144"/>
      <c r="KZ340" s="144"/>
      <c r="LA340" s="144"/>
      <c r="LB340" s="144"/>
      <c r="LC340" s="144"/>
      <c r="LD340" s="144"/>
      <c r="LE340" s="144"/>
      <c r="LF340" s="144"/>
      <c r="LG340" s="144"/>
      <c r="LH340" s="144"/>
      <c r="LI340" s="144"/>
      <c r="LJ340" s="144"/>
      <c r="LK340" s="144"/>
      <c r="LL340" s="144"/>
      <c r="LM340" s="144"/>
      <c r="LN340" s="144"/>
      <c r="LO340" s="144"/>
      <c r="LP340" s="144"/>
      <c r="LQ340" s="144"/>
      <c r="LR340" s="144"/>
      <c r="LS340" s="144"/>
      <c r="LT340" s="144"/>
      <c r="LU340" s="144"/>
      <c r="LV340" s="144"/>
      <c r="LW340" s="144"/>
      <c r="LX340" s="144"/>
      <c r="LY340" s="144"/>
      <c r="LZ340" s="144"/>
      <c r="MA340" s="144"/>
      <c r="MB340" s="144"/>
      <c r="MC340" s="144"/>
      <c r="MD340" s="144"/>
      <c r="ME340" s="144"/>
      <c r="MF340" s="144"/>
      <c r="MG340" s="144"/>
      <c r="MH340" s="144"/>
      <c r="MI340" s="144"/>
      <c r="MJ340" s="144"/>
      <c r="MK340" s="144"/>
      <c r="ML340" s="144"/>
      <c r="MM340" s="144"/>
      <c r="MN340" s="144"/>
      <c r="MO340" s="144"/>
      <c r="MP340" s="144"/>
      <c r="MQ340" s="144"/>
      <c r="MR340" s="144"/>
      <c r="MS340" s="144"/>
      <c r="MT340" s="144"/>
      <c r="MU340" s="144"/>
      <c r="MV340" s="144"/>
      <c r="MW340" s="144"/>
      <c r="MX340" s="144"/>
      <c r="MY340" s="144"/>
      <c r="MZ340" s="144"/>
      <c r="NA340" s="144"/>
      <c r="NB340" s="144"/>
      <c r="NC340" s="144"/>
      <c r="ND340" s="144"/>
      <c r="NE340" s="144"/>
      <c r="NF340" s="144"/>
      <c r="NG340" s="144"/>
      <c r="NH340" s="144"/>
      <c r="NI340" s="144"/>
      <c r="NJ340" s="144"/>
      <c r="NK340" s="144"/>
      <c r="NL340" s="144"/>
      <c r="NM340" s="144"/>
      <c r="NN340" s="144"/>
      <c r="NO340" s="144"/>
      <c r="NP340" s="144"/>
      <c r="NQ340" s="144"/>
      <c r="NR340" s="144"/>
      <c r="NS340" s="144"/>
      <c r="NT340" s="144"/>
      <c r="NU340" s="144"/>
      <c r="NV340" s="144"/>
      <c r="NW340" s="144"/>
      <c r="NX340" s="144"/>
      <c r="NY340" s="144"/>
      <c r="NZ340" s="144"/>
      <c r="OA340" s="144"/>
      <c r="OB340" s="144"/>
      <c r="OC340" s="144"/>
      <c r="OD340" s="144"/>
      <c r="OE340" s="144"/>
      <c r="OF340" s="144"/>
      <c r="OG340" s="144"/>
      <c r="OH340" s="144"/>
      <c r="OI340" s="144"/>
      <c r="OJ340" s="144"/>
      <c r="OK340" s="144"/>
      <c r="OL340" s="144"/>
      <c r="OM340" s="144"/>
      <c r="ON340" s="144"/>
      <c r="OO340" s="144"/>
      <c r="OP340" s="144"/>
      <c r="OQ340" s="144"/>
      <c r="OR340" s="144"/>
      <c r="OS340" s="144"/>
      <c r="OT340" s="144"/>
      <c r="OU340" s="144"/>
      <c r="OV340" s="144"/>
      <c r="OW340" s="144"/>
      <c r="OX340" s="144"/>
      <c r="OY340" s="144"/>
      <c r="OZ340" s="144"/>
      <c r="PA340" s="144"/>
      <c r="PB340" s="144"/>
      <c r="PC340" s="144"/>
      <c r="PD340" s="144"/>
      <c r="PE340" s="144"/>
      <c r="PF340" s="144"/>
      <c r="PG340" s="144"/>
      <c r="PH340" s="144"/>
      <c r="PI340" s="144"/>
      <c r="PJ340" s="144"/>
      <c r="PK340" s="144"/>
      <c r="PL340" s="144"/>
      <c r="PM340" s="144"/>
      <c r="PN340" s="144"/>
      <c r="PO340" s="144"/>
      <c r="PP340" s="144"/>
      <c r="PQ340" s="144"/>
      <c r="PR340" s="144"/>
      <c r="PS340" s="144"/>
      <c r="PT340" s="144"/>
      <c r="PU340" s="144"/>
      <c r="PV340" s="144"/>
      <c r="PW340" s="144"/>
      <c r="PX340" s="144"/>
      <c r="PY340" s="144"/>
      <c r="PZ340" s="144"/>
      <c r="QA340" s="144"/>
      <c r="QB340" s="144"/>
      <c r="QC340" s="144"/>
      <c r="QD340" s="144"/>
      <c r="QE340" s="144"/>
      <c r="QF340" s="144"/>
      <c r="QG340" s="144"/>
      <c r="QH340" s="144"/>
      <c r="QI340" s="144"/>
      <c r="QJ340" s="144"/>
      <c r="QK340" s="144"/>
      <c r="QL340" s="144"/>
      <c r="QM340" s="144"/>
      <c r="QN340" s="144"/>
      <c r="QO340" s="144"/>
      <c r="QP340" s="144"/>
      <c r="QQ340" s="144"/>
      <c r="QR340" s="144"/>
      <c r="QS340" s="144"/>
      <c r="QT340" s="144"/>
      <c r="QU340" s="144"/>
      <c r="QV340" s="144"/>
      <c r="QW340" s="144"/>
      <c r="QX340" s="144"/>
      <c r="QY340" s="144"/>
      <c r="QZ340" s="144"/>
      <c r="RA340" s="144"/>
      <c r="RB340" s="144"/>
      <c r="RC340" s="144"/>
      <c r="RD340" s="144"/>
      <c r="RE340" s="144"/>
      <c r="RF340" s="144"/>
      <c r="RG340" s="144"/>
      <c r="RH340" s="144"/>
      <c r="RI340" s="144"/>
      <c r="RJ340" s="144"/>
      <c r="RK340" s="144"/>
      <c r="RL340" s="144"/>
      <c r="RM340" s="144"/>
      <c r="RN340" s="144"/>
      <c r="RO340" s="144"/>
      <c r="RP340" s="144"/>
      <c r="RQ340" s="144"/>
      <c r="RR340" s="144"/>
      <c r="RS340" s="144"/>
      <c r="RT340" s="144"/>
      <c r="RU340" s="144"/>
      <c r="RV340" s="144"/>
      <c r="RW340" s="144"/>
      <c r="RX340" s="144"/>
      <c r="RY340" s="144"/>
      <c r="RZ340" s="144"/>
      <c r="SA340" s="144"/>
      <c r="SB340" s="144"/>
      <c r="SC340" s="144"/>
      <c r="SD340" s="144"/>
      <c r="SE340" s="144"/>
      <c r="SF340" s="144"/>
      <c r="SG340" s="144"/>
      <c r="SH340" s="144"/>
      <c r="SI340" s="144"/>
      <c r="SJ340" s="144"/>
      <c r="SK340" s="144"/>
      <c r="SL340" s="144"/>
      <c r="SM340" s="144"/>
      <c r="SN340" s="144"/>
      <c r="SO340" s="144"/>
      <c r="SP340" s="144"/>
      <c r="SQ340" s="144"/>
      <c r="SR340" s="144"/>
      <c r="SS340" s="144"/>
      <c r="ST340" s="144"/>
      <c r="SU340" s="144"/>
      <c r="SV340" s="144"/>
      <c r="SW340" s="144"/>
      <c r="SX340" s="144"/>
      <c r="SY340" s="144"/>
      <c r="SZ340" s="144"/>
      <c r="TA340" s="144"/>
      <c r="TB340" s="144"/>
      <c r="TC340" s="144"/>
      <c r="TD340" s="144"/>
      <c r="TE340" s="144"/>
      <c r="TF340" s="144"/>
      <c r="TG340" s="144"/>
      <c r="TH340" s="144"/>
      <c r="TI340" s="144"/>
      <c r="TJ340" s="144"/>
      <c r="TK340" s="144"/>
      <c r="TL340" s="144"/>
      <c r="TM340" s="144"/>
      <c r="TN340" s="144"/>
      <c r="TO340" s="144"/>
      <c r="TP340" s="144"/>
      <c r="TQ340" s="144"/>
      <c r="TR340" s="144"/>
      <c r="TS340" s="144"/>
      <c r="TT340" s="144"/>
      <c r="TU340" s="144"/>
      <c r="TV340" s="144"/>
      <c r="TW340" s="144"/>
      <c r="TX340" s="144"/>
      <c r="TY340" s="144"/>
      <c r="TZ340" s="144"/>
      <c r="UA340" s="144"/>
      <c r="UB340" s="144"/>
      <c r="UC340" s="144"/>
      <c r="UD340" s="144"/>
      <c r="UE340" s="144"/>
      <c r="UF340" s="144"/>
      <c r="UG340" s="144"/>
      <c r="UH340" s="144"/>
      <c r="UI340" s="144"/>
      <c r="UJ340" s="144"/>
      <c r="UK340" s="144"/>
      <c r="UL340" s="144"/>
      <c r="UM340" s="144"/>
      <c r="UN340" s="144"/>
      <c r="UO340" s="144"/>
      <c r="UP340" s="144"/>
      <c r="UQ340" s="144"/>
      <c r="UR340" s="144"/>
      <c r="US340" s="144"/>
      <c r="UT340" s="144"/>
      <c r="UU340" s="144"/>
      <c r="UV340" s="144"/>
      <c r="UW340" s="144"/>
      <c r="UX340" s="144"/>
      <c r="UY340" s="144"/>
      <c r="UZ340" s="144"/>
      <c r="VA340" s="144"/>
      <c r="VB340" s="144"/>
      <c r="VC340" s="144"/>
      <c r="VD340" s="144"/>
      <c r="VE340" s="144"/>
      <c r="VF340" s="144"/>
      <c r="VG340" s="144"/>
      <c r="VH340" s="144"/>
      <c r="VI340" s="144"/>
      <c r="VJ340" s="144"/>
      <c r="VK340" s="144"/>
      <c r="VL340" s="144"/>
      <c r="VM340" s="144"/>
      <c r="VN340" s="144"/>
      <c r="VO340" s="144"/>
      <c r="VP340" s="144"/>
      <c r="VQ340" s="144"/>
      <c r="VR340" s="144"/>
      <c r="VS340" s="144"/>
      <c r="VT340" s="144"/>
      <c r="VU340" s="144"/>
      <c r="VV340" s="144"/>
      <c r="VW340" s="144"/>
      <c r="VX340" s="144"/>
      <c r="VY340" s="144"/>
      <c r="VZ340" s="144"/>
      <c r="WA340" s="144"/>
      <c r="WB340" s="144"/>
      <c r="WC340" s="144"/>
      <c r="WD340" s="144"/>
      <c r="WE340" s="144"/>
      <c r="WF340" s="144"/>
      <c r="WG340" s="144"/>
      <c r="WH340" s="144"/>
      <c r="WI340" s="144"/>
      <c r="WJ340" s="144"/>
      <c r="WK340" s="144"/>
      <c r="WL340" s="144"/>
      <c r="WM340" s="144"/>
      <c r="WN340" s="144"/>
      <c r="WO340" s="144"/>
      <c r="WP340" s="144"/>
      <c r="WQ340" s="144"/>
      <c r="WR340" s="144"/>
      <c r="WS340" s="144"/>
      <c r="WT340" s="144"/>
      <c r="WU340" s="144"/>
      <c r="WV340" s="144"/>
      <c r="WW340" s="144"/>
      <c r="WX340" s="144"/>
      <c r="WY340" s="144"/>
      <c r="WZ340" s="144"/>
      <c r="XA340" s="144"/>
      <c r="XB340" s="144"/>
      <c r="XC340" s="144"/>
      <c r="XD340" s="144"/>
      <c r="XE340" s="144"/>
      <c r="XF340" s="144"/>
      <c r="XG340" s="144"/>
      <c r="XH340" s="144"/>
      <c r="XI340" s="144"/>
      <c r="XJ340" s="144"/>
      <c r="XK340" s="144"/>
      <c r="XL340" s="144"/>
      <c r="XM340" s="144"/>
      <c r="XN340" s="144"/>
      <c r="XO340" s="144"/>
      <c r="XP340" s="144"/>
      <c r="XQ340" s="144"/>
      <c r="XR340" s="144"/>
      <c r="XS340" s="144"/>
      <c r="XT340" s="144"/>
      <c r="XU340" s="144"/>
      <c r="XV340" s="144"/>
      <c r="XW340" s="144"/>
      <c r="XX340" s="144"/>
      <c r="XY340" s="144"/>
      <c r="XZ340" s="144"/>
      <c r="YA340" s="144"/>
      <c r="YB340" s="144"/>
      <c r="YC340" s="144"/>
      <c r="YD340" s="144"/>
      <c r="YE340" s="144"/>
      <c r="YF340" s="144"/>
      <c r="YG340" s="144"/>
      <c r="YH340" s="144"/>
      <c r="YI340" s="144"/>
      <c r="YJ340" s="144"/>
      <c r="YK340" s="144"/>
      <c r="YL340" s="144"/>
      <c r="YM340" s="144"/>
      <c r="YN340" s="144"/>
      <c r="YO340" s="144"/>
      <c r="YP340" s="144"/>
      <c r="YQ340" s="144"/>
      <c r="YR340" s="144"/>
      <c r="YS340" s="144"/>
      <c r="YT340" s="144"/>
      <c r="YU340" s="144"/>
      <c r="YV340" s="144"/>
      <c r="YW340" s="144"/>
      <c r="YX340" s="144"/>
      <c r="YY340" s="144"/>
      <c r="YZ340" s="144"/>
      <c r="ZA340" s="144"/>
      <c r="ZB340" s="144"/>
      <c r="ZC340" s="144"/>
      <c r="ZD340" s="144"/>
      <c r="ZE340" s="144"/>
      <c r="ZF340" s="144"/>
      <c r="ZG340" s="144"/>
      <c r="ZH340" s="144"/>
      <c r="ZI340" s="144"/>
      <c r="ZJ340" s="144"/>
      <c r="ZK340" s="144"/>
      <c r="ZL340" s="144"/>
      <c r="ZM340" s="144"/>
      <c r="ZN340" s="144"/>
      <c r="ZO340" s="144"/>
      <c r="ZP340" s="144"/>
      <c r="ZQ340" s="144"/>
      <c r="ZR340" s="144"/>
      <c r="ZS340" s="144"/>
      <c r="ZT340" s="144"/>
      <c r="ZU340" s="144"/>
      <c r="ZV340" s="144"/>
      <c r="ZW340" s="144"/>
      <c r="ZX340" s="144"/>
      <c r="ZY340" s="144"/>
      <c r="ZZ340" s="144"/>
      <c r="AAA340" s="144"/>
      <c r="AAB340" s="144"/>
      <c r="AAC340" s="144"/>
      <c r="AAD340" s="144"/>
      <c r="AAE340" s="144"/>
      <c r="AAF340" s="144"/>
      <c r="AAG340" s="144"/>
      <c r="AAH340" s="144"/>
      <c r="AAI340" s="144"/>
      <c r="AAJ340" s="144"/>
      <c r="AAK340" s="144"/>
      <c r="AAL340" s="144"/>
      <c r="AAM340" s="144"/>
      <c r="AAN340" s="144"/>
      <c r="AAO340" s="144"/>
      <c r="AAP340" s="144"/>
      <c r="AAQ340" s="144"/>
      <c r="AAR340" s="144"/>
      <c r="AAS340" s="144"/>
      <c r="AAT340" s="144"/>
      <c r="AAU340" s="144"/>
      <c r="AAV340" s="144"/>
      <c r="AAW340" s="144"/>
      <c r="AAX340" s="144"/>
      <c r="AAY340" s="144"/>
      <c r="AAZ340" s="144"/>
      <c r="ABA340" s="144"/>
      <c r="ABB340" s="144"/>
      <c r="ABC340" s="144"/>
      <c r="ABD340" s="144"/>
      <c r="ABE340" s="144"/>
      <c r="ABF340" s="144"/>
      <c r="ABG340" s="144"/>
      <c r="ABH340" s="144"/>
      <c r="ABI340" s="144"/>
      <c r="ABJ340" s="144"/>
      <c r="ABK340" s="144"/>
      <c r="ABL340" s="144"/>
      <c r="ABM340" s="144"/>
      <c r="ABN340" s="144"/>
      <c r="ABO340" s="144"/>
      <c r="ABP340" s="144"/>
      <c r="ABQ340" s="144"/>
      <c r="ABR340" s="144"/>
      <c r="ABS340" s="144"/>
      <c r="ABT340" s="144"/>
      <c r="ABU340" s="144"/>
      <c r="ABV340" s="144"/>
      <c r="ABW340" s="144"/>
      <c r="ABX340" s="144"/>
      <c r="ABY340" s="144"/>
      <c r="ABZ340" s="144"/>
      <c r="ACA340" s="144"/>
      <c r="ACB340" s="144"/>
      <c r="ACC340" s="144"/>
      <c r="ACD340" s="144"/>
      <c r="ACE340" s="144"/>
      <c r="ACF340" s="144"/>
      <c r="ACG340" s="144"/>
      <c r="ACH340" s="144"/>
      <c r="ACI340" s="144"/>
      <c r="ACJ340" s="144"/>
      <c r="ACK340" s="144"/>
      <c r="ACL340" s="144"/>
      <c r="ACM340" s="144"/>
      <c r="ACN340" s="144"/>
      <c r="ACO340" s="144"/>
      <c r="ACP340" s="144"/>
      <c r="ACQ340" s="144"/>
      <c r="ACR340" s="144"/>
      <c r="ACS340" s="144"/>
      <c r="ACT340" s="144"/>
      <c r="ACU340" s="144"/>
      <c r="ACV340" s="144"/>
      <c r="ACW340" s="144"/>
      <c r="ACX340" s="144"/>
      <c r="ACY340" s="144"/>
      <c r="ACZ340" s="144"/>
      <c r="ADA340" s="144"/>
      <c r="ADB340" s="124"/>
      <c r="ADC340" s="124"/>
      <c r="ADD340" s="124"/>
      <c r="ADE340" s="124"/>
      <c r="ADF340" s="124"/>
    </row>
    <row r="341" spans="1:786" s="81" customFormat="1" ht="15.6" x14ac:dyDescent="0.3">
      <c r="A341" s="409">
        <v>2</v>
      </c>
      <c r="B341" s="41" t="s">
        <v>917</v>
      </c>
      <c r="C341" s="24" t="s">
        <v>65</v>
      </c>
      <c r="D341" s="25" t="s">
        <v>58</v>
      </c>
      <c r="E341" s="25" t="s">
        <v>81</v>
      </c>
      <c r="F341" s="25"/>
      <c r="G341" s="79"/>
      <c r="H341" s="25">
        <v>1</v>
      </c>
      <c r="I341" s="25" t="s">
        <v>47</v>
      </c>
      <c r="J341" s="25" t="s">
        <v>206</v>
      </c>
      <c r="K341" s="95">
        <v>25</v>
      </c>
      <c r="L341" s="28">
        <v>1947</v>
      </c>
      <c r="M341" s="29">
        <v>17439</v>
      </c>
      <c r="N341" s="30">
        <v>150000</v>
      </c>
      <c r="O341" s="31">
        <v>0.1</v>
      </c>
      <c r="P341" s="31"/>
      <c r="Q341" s="32" t="s">
        <v>429</v>
      </c>
      <c r="R341" s="33" t="s">
        <v>918</v>
      </c>
      <c r="S341" s="34" t="s">
        <v>172</v>
      </c>
      <c r="T341" s="35" t="str">
        <f t="shared" si="41"/>
        <v>Cu</v>
      </c>
      <c r="U341" s="34">
        <v>1400</v>
      </c>
      <c r="V341" s="34">
        <v>0.33</v>
      </c>
      <c r="W341" s="34">
        <v>0.04</v>
      </c>
      <c r="X341" s="34">
        <v>0.362083741767387</v>
      </c>
      <c r="Y341" s="34">
        <v>1947</v>
      </c>
      <c r="Z341" s="34">
        <v>25</v>
      </c>
      <c r="AA341" s="34" t="s">
        <v>173</v>
      </c>
      <c r="AB341" s="1"/>
      <c r="AC341" s="36">
        <f t="shared" si="42"/>
        <v>7.9086685861884068E-2</v>
      </c>
      <c r="AD341" s="36">
        <f t="shared" si="43"/>
        <v>2.5641025641025641E-3</v>
      </c>
      <c r="AE341" s="36">
        <f t="shared" si="44"/>
        <v>0</v>
      </c>
      <c r="AF341" s="36">
        <f t="shared" si="45"/>
        <v>8.1650788425986637E-2</v>
      </c>
      <c r="AG341" s="37"/>
      <c r="AH341" s="37">
        <f>IF(A341=1,AF341,0)</f>
        <v>0</v>
      </c>
      <c r="AI341" s="37">
        <f>IF(A341=2,AF341,0)</f>
        <v>8.1650788425986637E-2</v>
      </c>
      <c r="AJ341" s="37">
        <f>IF(A341=3,AF341,0)</f>
        <v>0</v>
      </c>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c r="BO341" s="142"/>
      <c r="BP341" s="142"/>
      <c r="BQ341" s="142"/>
      <c r="BR341" s="142"/>
      <c r="BS341" s="142"/>
      <c r="BT341" s="142"/>
      <c r="BU341" s="142"/>
      <c r="BV341" s="142"/>
      <c r="BW341" s="142"/>
      <c r="BX341" s="142"/>
      <c r="BY341" s="142"/>
      <c r="BZ341" s="142"/>
      <c r="CA341" s="142"/>
      <c r="CB341" s="142"/>
      <c r="CC341" s="142"/>
      <c r="CD341" s="142"/>
      <c r="CE341" s="142"/>
      <c r="CF341" s="142"/>
      <c r="CG341" s="142"/>
      <c r="CH341" s="142"/>
      <c r="CI341" s="142"/>
      <c r="CJ341" s="142"/>
      <c r="CK341" s="142"/>
      <c r="CL341" s="142"/>
      <c r="CM341" s="142"/>
      <c r="CN341" s="142"/>
      <c r="CO341" s="142"/>
      <c r="CP341" s="142"/>
      <c r="CQ341" s="142"/>
      <c r="CR341" s="142"/>
      <c r="CS341" s="142"/>
      <c r="CT341" s="142"/>
      <c r="CU341" s="142"/>
      <c r="CV341" s="142"/>
      <c r="CW341" s="142"/>
      <c r="CX341" s="142"/>
      <c r="CY341" s="142"/>
      <c r="CZ341" s="142"/>
      <c r="DA341" s="142"/>
      <c r="DB341" s="142"/>
      <c r="DC341" s="142"/>
      <c r="DD341" s="142"/>
      <c r="DE341" s="142"/>
      <c r="DF341" s="142"/>
      <c r="DG341" s="142"/>
      <c r="DH341" s="142"/>
      <c r="DI341" s="142"/>
      <c r="DJ341" s="142"/>
      <c r="DK341" s="142"/>
      <c r="DL341" s="142"/>
      <c r="DM341" s="142"/>
      <c r="DN341" s="142"/>
      <c r="DO341" s="142"/>
      <c r="DP341" s="142"/>
      <c r="DQ341" s="142"/>
      <c r="DR341" s="142"/>
      <c r="DS341" s="142"/>
      <c r="DT341" s="142"/>
      <c r="DU341" s="142"/>
      <c r="DV341" s="142"/>
      <c r="DW341" s="142"/>
      <c r="DX341" s="142"/>
      <c r="DY341" s="142"/>
      <c r="DZ341" s="142"/>
      <c r="EA341" s="142"/>
      <c r="EB341" s="142"/>
      <c r="EC341" s="142"/>
      <c r="ED341" s="145"/>
      <c r="EE341" s="145"/>
      <c r="EF341" s="145"/>
      <c r="EG341" s="145"/>
      <c r="EH341" s="145"/>
      <c r="EI341" s="145"/>
      <c r="EJ341" s="145"/>
      <c r="EK341" s="145"/>
      <c r="EL341" s="145"/>
      <c r="EM341" s="145"/>
      <c r="EN341" s="145"/>
      <c r="EO341" s="145"/>
      <c r="EP341" s="145"/>
      <c r="EQ341" s="145"/>
      <c r="ER341" s="145"/>
      <c r="ES341" s="145"/>
      <c r="ET341" s="145"/>
      <c r="EU341" s="145"/>
      <c r="EV341" s="145"/>
      <c r="EW341" s="145"/>
      <c r="EX341" s="145"/>
      <c r="EY341" s="145"/>
      <c r="EZ341" s="145"/>
      <c r="FA341" s="145"/>
      <c r="FB341" s="145"/>
      <c r="FC341" s="145"/>
      <c r="FD341" s="145"/>
      <c r="FE341" s="145"/>
      <c r="FF341" s="145"/>
      <c r="FG341" s="145"/>
      <c r="FH341" s="145"/>
      <c r="FI341" s="145"/>
      <c r="FJ341" s="145"/>
      <c r="FK341" s="145"/>
      <c r="FL341" s="145"/>
      <c r="FM341" s="145"/>
      <c r="FN341" s="145"/>
      <c r="FO341" s="145"/>
      <c r="FP341" s="145"/>
      <c r="FQ341" s="145"/>
      <c r="FR341" s="145"/>
      <c r="FS341" s="145"/>
      <c r="FT341" s="145"/>
      <c r="FU341" s="145"/>
      <c r="FV341" s="145"/>
      <c r="FW341" s="145"/>
      <c r="FX341" s="145"/>
      <c r="FY341" s="145"/>
      <c r="FZ341" s="145"/>
      <c r="GA341" s="145"/>
      <c r="GB341" s="145"/>
      <c r="GC341" s="145"/>
      <c r="GD341" s="145"/>
      <c r="GE341" s="145"/>
      <c r="GF341" s="145"/>
      <c r="GG341" s="145"/>
      <c r="GH341" s="145"/>
      <c r="GI341" s="145"/>
      <c r="GJ341" s="145"/>
      <c r="GK341" s="145"/>
      <c r="GL341" s="145"/>
      <c r="GM341" s="145"/>
      <c r="GN341" s="145"/>
      <c r="GO341" s="145"/>
      <c r="GP341" s="145"/>
      <c r="GQ341" s="145"/>
      <c r="GR341" s="145"/>
      <c r="GS341" s="145"/>
      <c r="GT341" s="145"/>
      <c r="GU341" s="145"/>
      <c r="GV341" s="145"/>
      <c r="GW341" s="145"/>
      <c r="GX341" s="145"/>
      <c r="GY341" s="145"/>
      <c r="GZ341" s="145"/>
      <c r="HA341" s="145"/>
      <c r="HB341" s="145"/>
      <c r="HC341" s="145"/>
      <c r="HD341" s="145"/>
      <c r="HE341" s="145"/>
      <c r="HF341" s="145"/>
      <c r="HG341" s="145"/>
      <c r="HH341" s="145"/>
      <c r="HI341" s="145"/>
      <c r="HJ341" s="145"/>
      <c r="HK341" s="145"/>
      <c r="HL341" s="145"/>
      <c r="HM341" s="145"/>
      <c r="HN341" s="145"/>
      <c r="HO341" s="145"/>
      <c r="HP341" s="145"/>
      <c r="HQ341" s="145"/>
      <c r="HR341" s="145"/>
      <c r="HS341" s="145"/>
      <c r="HT341" s="145"/>
      <c r="HU341" s="145"/>
      <c r="HV341" s="145"/>
      <c r="HW341" s="145"/>
      <c r="HX341" s="145"/>
      <c r="HY341" s="145"/>
      <c r="HZ341" s="145"/>
      <c r="IA341" s="145"/>
      <c r="IB341" s="145"/>
      <c r="IC341" s="145"/>
      <c r="ID341" s="145"/>
      <c r="IE341" s="145"/>
      <c r="IF341" s="145"/>
      <c r="IG341" s="145"/>
      <c r="IH341" s="145"/>
      <c r="II341" s="145"/>
      <c r="IJ341" s="145"/>
      <c r="IK341" s="145"/>
      <c r="IL341" s="145"/>
      <c r="IM341" s="145"/>
      <c r="IN341" s="145"/>
      <c r="IO341" s="145"/>
      <c r="IP341" s="145"/>
      <c r="IQ341" s="145"/>
      <c r="IR341" s="145"/>
      <c r="IS341" s="145"/>
      <c r="IT341" s="145"/>
      <c r="IU341" s="145"/>
      <c r="IV341" s="145"/>
      <c r="IW341" s="145"/>
      <c r="IX341" s="145"/>
      <c r="IY341" s="145"/>
      <c r="IZ341" s="145"/>
      <c r="JA341" s="145"/>
      <c r="JB341" s="145"/>
      <c r="JC341" s="145"/>
      <c r="JD341" s="145"/>
      <c r="JE341" s="145"/>
      <c r="JF341" s="145"/>
      <c r="JG341" s="145"/>
      <c r="JH341" s="145"/>
      <c r="JI341" s="145"/>
      <c r="JJ341" s="145"/>
      <c r="JK341" s="145"/>
      <c r="JL341" s="145"/>
      <c r="JM341" s="145"/>
      <c r="JN341" s="145"/>
      <c r="JO341" s="145"/>
      <c r="JP341" s="145"/>
      <c r="JQ341" s="145"/>
      <c r="JR341" s="145"/>
      <c r="JS341" s="145"/>
      <c r="JT341" s="145"/>
      <c r="JU341" s="145"/>
      <c r="JV341" s="145"/>
      <c r="JW341" s="145"/>
      <c r="JX341" s="145"/>
      <c r="JY341" s="145"/>
      <c r="JZ341" s="145"/>
      <c r="KA341" s="145"/>
      <c r="KB341" s="145"/>
      <c r="KC341" s="145"/>
      <c r="KD341" s="145"/>
      <c r="KE341" s="145"/>
      <c r="KF341" s="145"/>
      <c r="KG341" s="145"/>
      <c r="KH341" s="145"/>
      <c r="KI341" s="145"/>
      <c r="KJ341" s="145"/>
      <c r="KK341" s="145"/>
      <c r="KL341" s="145"/>
      <c r="KM341" s="145"/>
      <c r="KN341" s="145"/>
      <c r="KO341" s="145"/>
      <c r="KP341" s="145"/>
      <c r="KQ341" s="145"/>
      <c r="KR341" s="145"/>
      <c r="KS341" s="145"/>
      <c r="KT341" s="145"/>
      <c r="KU341" s="145"/>
      <c r="KV341" s="145"/>
      <c r="KW341" s="145"/>
      <c r="KX341" s="145"/>
      <c r="KY341" s="145"/>
      <c r="KZ341" s="145"/>
      <c r="LA341" s="145"/>
      <c r="LB341" s="145"/>
      <c r="LC341" s="145"/>
      <c r="LD341" s="145"/>
      <c r="LE341" s="145"/>
      <c r="LF341" s="145"/>
      <c r="LG341" s="145"/>
      <c r="LH341" s="145"/>
      <c r="LI341" s="145"/>
      <c r="LJ341" s="145"/>
      <c r="LK341" s="145"/>
      <c r="LL341" s="145"/>
      <c r="LM341" s="145"/>
      <c r="LN341" s="145"/>
      <c r="LO341" s="145"/>
      <c r="LP341" s="145"/>
      <c r="LQ341" s="145"/>
      <c r="LR341" s="145"/>
      <c r="LS341" s="145"/>
      <c r="LT341" s="145"/>
      <c r="LU341" s="145"/>
      <c r="LV341" s="145"/>
      <c r="LW341" s="145"/>
      <c r="LX341" s="145"/>
      <c r="LY341" s="145"/>
      <c r="LZ341" s="145"/>
      <c r="MA341" s="145"/>
      <c r="MB341" s="145"/>
      <c r="MC341" s="145"/>
      <c r="MD341" s="145"/>
      <c r="ME341" s="145"/>
      <c r="MF341" s="145"/>
      <c r="MG341" s="145"/>
      <c r="MH341" s="145"/>
      <c r="MI341" s="145"/>
      <c r="MJ341" s="145"/>
      <c r="MK341" s="145"/>
      <c r="ML341" s="145"/>
      <c r="MM341" s="145"/>
      <c r="MN341" s="145"/>
      <c r="MO341" s="145"/>
      <c r="MP341" s="145"/>
      <c r="MQ341" s="145"/>
      <c r="MR341" s="145"/>
      <c r="MS341" s="145"/>
      <c r="MT341" s="145"/>
      <c r="MU341" s="145"/>
      <c r="MV341" s="145"/>
      <c r="MW341" s="145"/>
      <c r="MX341" s="145"/>
      <c r="MY341" s="145"/>
      <c r="MZ341" s="145"/>
      <c r="NA341" s="145"/>
      <c r="NB341" s="145"/>
      <c r="NC341" s="145"/>
      <c r="ND341" s="145"/>
      <c r="NE341" s="145"/>
      <c r="NF341" s="145"/>
      <c r="NG341" s="145"/>
      <c r="NH341" s="145"/>
      <c r="NI341" s="145"/>
      <c r="NJ341" s="145"/>
      <c r="NK341" s="145"/>
      <c r="NL341" s="145"/>
      <c r="NM341" s="145"/>
      <c r="NN341" s="145"/>
      <c r="NO341" s="145"/>
      <c r="NP341" s="145"/>
      <c r="NQ341" s="145"/>
      <c r="NR341" s="145"/>
      <c r="NS341" s="145"/>
      <c r="NT341" s="145"/>
      <c r="NU341" s="145"/>
      <c r="NV341" s="145"/>
      <c r="NW341" s="145"/>
      <c r="NX341" s="145"/>
      <c r="NY341" s="145"/>
      <c r="NZ341" s="145"/>
      <c r="OA341" s="145"/>
      <c r="OB341" s="145"/>
      <c r="OC341" s="145"/>
      <c r="OD341" s="145"/>
      <c r="OE341" s="145"/>
      <c r="OF341" s="145"/>
      <c r="OG341" s="145"/>
      <c r="OH341" s="145"/>
      <c r="OI341" s="145"/>
      <c r="OJ341" s="145"/>
      <c r="OK341" s="145"/>
      <c r="OL341" s="145"/>
      <c r="OM341" s="145"/>
      <c r="ON341" s="145"/>
      <c r="OO341" s="145"/>
      <c r="OP341" s="145"/>
      <c r="OQ341" s="145"/>
      <c r="OR341" s="145"/>
      <c r="OS341" s="145"/>
      <c r="OT341" s="145"/>
      <c r="OU341" s="145"/>
      <c r="OV341" s="145"/>
      <c r="OW341" s="145"/>
      <c r="OX341" s="145"/>
      <c r="OY341" s="145"/>
      <c r="OZ341" s="145"/>
      <c r="PA341" s="145"/>
      <c r="PB341" s="145"/>
      <c r="PC341" s="145"/>
      <c r="PD341" s="145"/>
      <c r="PE341" s="145"/>
      <c r="PF341" s="145"/>
      <c r="PG341" s="145"/>
      <c r="PH341" s="145"/>
      <c r="PI341" s="145"/>
      <c r="PJ341" s="145"/>
      <c r="PK341" s="145"/>
      <c r="PL341" s="145"/>
      <c r="PM341" s="145"/>
      <c r="PN341" s="145"/>
      <c r="PO341" s="145"/>
      <c r="PP341" s="145"/>
      <c r="PQ341" s="145"/>
      <c r="PR341" s="145"/>
      <c r="PS341" s="145"/>
      <c r="PT341" s="145"/>
      <c r="PU341" s="145"/>
      <c r="PV341" s="145"/>
      <c r="PW341" s="145"/>
      <c r="PX341" s="145"/>
      <c r="PY341" s="145"/>
      <c r="PZ341" s="145"/>
      <c r="QA341" s="145"/>
      <c r="QB341" s="145"/>
      <c r="QC341" s="145"/>
      <c r="QD341" s="145"/>
      <c r="QE341" s="145"/>
      <c r="QF341" s="145"/>
      <c r="QG341" s="145"/>
      <c r="QH341" s="145"/>
      <c r="QI341" s="145"/>
      <c r="QJ341" s="145"/>
      <c r="QK341" s="145"/>
      <c r="QL341" s="145"/>
      <c r="QM341" s="145"/>
      <c r="QN341" s="145"/>
      <c r="QO341" s="145"/>
      <c r="QP341" s="145"/>
      <c r="QQ341" s="145"/>
      <c r="QR341" s="145"/>
      <c r="QS341" s="145"/>
      <c r="QT341" s="145"/>
      <c r="QU341" s="145"/>
      <c r="QV341" s="145"/>
      <c r="QW341" s="145"/>
      <c r="QX341" s="145"/>
      <c r="QY341" s="145"/>
      <c r="QZ341" s="145"/>
      <c r="RA341" s="145"/>
      <c r="RB341" s="145"/>
      <c r="RC341" s="145"/>
      <c r="RD341" s="145"/>
      <c r="RE341" s="145"/>
      <c r="RF341" s="145"/>
      <c r="RG341" s="145"/>
      <c r="RH341" s="145"/>
      <c r="RI341" s="145"/>
      <c r="RJ341" s="145"/>
      <c r="RK341" s="145"/>
      <c r="RL341" s="145"/>
      <c r="RM341" s="145"/>
      <c r="RN341" s="145"/>
      <c r="RO341" s="145"/>
      <c r="RP341" s="145"/>
      <c r="RQ341" s="145"/>
      <c r="RR341" s="145"/>
      <c r="RS341" s="145"/>
      <c r="RT341" s="145"/>
      <c r="RU341" s="145"/>
      <c r="RV341" s="145"/>
      <c r="RW341" s="145"/>
      <c r="RX341" s="145"/>
      <c r="RY341" s="145"/>
      <c r="RZ341" s="145"/>
      <c r="SA341" s="145"/>
      <c r="SB341" s="145"/>
      <c r="SC341" s="145"/>
      <c r="SD341" s="145"/>
      <c r="SE341" s="145"/>
      <c r="SF341" s="145"/>
      <c r="SG341" s="145"/>
      <c r="SH341" s="145"/>
      <c r="SI341" s="145"/>
      <c r="SJ341" s="145"/>
      <c r="SK341" s="145"/>
      <c r="SL341" s="145"/>
      <c r="SM341" s="145"/>
      <c r="SN341" s="145"/>
      <c r="SO341" s="145"/>
      <c r="SP341" s="145"/>
      <c r="SQ341" s="145"/>
      <c r="SR341" s="145"/>
      <c r="SS341" s="145"/>
      <c r="ST341" s="145"/>
      <c r="SU341" s="145"/>
      <c r="SV341" s="145"/>
      <c r="SW341" s="145"/>
      <c r="SX341" s="145"/>
      <c r="SY341" s="145"/>
      <c r="SZ341" s="145"/>
      <c r="TA341" s="145"/>
      <c r="TB341" s="145"/>
      <c r="TC341" s="145"/>
      <c r="TD341" s="145"/>
      <c r="TE341" s="145"/>
      <c r="TF341" s="145"/>
      <c r="TG341" s="145"/>
      <c r="TH341" s="145"/>
      <c r="TI341" s="145"/>
      <c r="TJ341" s="145"/>
      <c r="TK341" s="145"/>
      <c r="TL341" s="145"/>
      <c r="TM341" s="145"/>
      <c r="TN341" s="145"/>
      <c r="TO341" s="145"/>
      <c r="TP341" s="145"/>
      <c r="TQ341" s="145"/>
      <c r="TR341" s="145"/>
      <c r="TS341" s="145"/>
      <c r="TT341" s="145"/>
      <c r="TU341" s="145"/>
      <c r="TV341" s="145"/>
      <c r="TW341" s="145"/>
      <c r="TX341" s="145"/>
      <c r="TY341" s="145"/>
      <c r="TZ341" s="145"/>
      <c r="UA341" s="145"/>
      <c r="UB341" s="145"/>
      <c r="UC341" s="145"/>
      <c r="UD341" s="145"/>
      <c r="UE341" s="145"/>
      <c r="UF341" s="145"/>
      <c r="UG341" s="145"/>
      <c r="UH341" s="145"/>
      <c r="UI341" s="145"/>
      <c r="UJ341" s="145"/>
      <c r="UK341" s="145"/>
      <c r="UL341" s="145"/>
      <c r="UM341" s="145"/>
      <c r="UN341" s="145"/>
      <c r="UO341" s="145"/>
      <c r="UP341" s="145"/>
      <c r="UQ341" s="145"/>
      <c r="UR341" s="145"/>
      <c r="US341" s="145"/>
      <c r="UT341" s="145"/>
      <c r="UU341" s="145"/>
      <c r="UV341" s="145"/>
      <c r="UW341" s="145"/>
      <c r="UX341" s="145"/>
      <c r="UY341" s="145"/>
      <c r="UZ341" s="145"/>
      <c r="VA341" s="145"/>
      <c r="VB341" s="145"/>
      <c r="VC341" s="145"/>
      <c r="VD341" s="145"/>
      <c r="VE341" s="145"/>
      <c r="VF341" s="145"/>
      <c r="VG341" s="145"/>
      <c r="VH341" s="145"/>
      <c r="VI341" s="145"/>
      <c r="VJ341" s="145"/>
      <c r="VK341" s="145"/>
      <c r="VL341" s="145"/>
      <c r="VM341" s="145"/>
      <c r="VN341" s="145"/>
      <c r="VO341" s="145"/>
      <c r="VP341" s="145"/>
      <c r="VQ341" s="145"/>
      <c r="VR341" s="145"/>
      <c r="VS341" s="145"/>
      <c r="VT341" s="145"/>
      <c r="VU341" s="145"/>
      <c r="VV341" s="145"/>
      <c r="VW341" s="145"/>
      <c r="VX341" s="145"/>
      <c r="VY341" s="145"/>
      <c r="VZ341" s="145"/>
      <c r="WA341" s="145"/>
      <c r="WB341" s="145"/>
      <c r="WC341" s="145"/>
      <c r="WD341" s="145"/>
      <c r="WE341" s="145"/>
      <c r="WF341" s="145"/>
      <c r="WG341" s="145"/>
      <c r="WH341" s="145"/>
      <c r="WI341" s="145"/>
      <c r="WJ341" s="145"/>
      <c r="WK341" s="145"/>
      <c r="WL341" s="145"/>
      <c r="WM341" s="145"/>
      <c r="WN341" s="145"/>
      <c r="WO341" s="145"/>
      <c r="WP341" s="145"/>
      <c r="WQ341" s="145"/>
      <c r="WR341" s="145"/>
      <c r="WS341" s="145"/>
      <c r="WT341" s="145"/>
      <c r="WU341" s="145"/>
      <c r="WV341" s="145"/>
      <c r="WW341" s="145"/>
      <c r="WX341" s="145"/>
      <c r="WY341" s="145"/>
      <c r="WZ341" s="145"/>
      <c r="XA341" s="145"/>
      <c r="XB341" s="145"/>
      <c r="XC341" s="145"/>
      <c r="XD341" s="145"/>
      <c r="XE341" s="145"/>
      <c r="XF341" s="145"/>
      <c r="XG341" s="145"/>
      <c r="XH341" s="145"/>
      <c r="XI341" s="145"/>
      <c r="XJ341" s="145"/>
      <c r="XK341" s="145"/>
      <c r="XL341" s="145"/>
      <c r="XM341" s="145"/>
      <c r="XN341" s="145"/>
      <c r="XO341" s="145"/>
      <c r="XP341" s="145"/>
      <c r="XQ341" s="145"/>
      <c r="XR341" s="145"/>
      <c r="XS341" s="145"/>
      <c r="XT341" s="145"/>
      <c r="XU341" s="145"/>
      <c r="XV341" s="145"/>
      <c r="XW341" s="145"/>
      <c r="XX341" s="145"/>
      <c r="XY341" s="145"/>
      <c r="XZ341" s="145"/>
      <c r="YA341" s="145"/>
      <c r="YB341" s="145"/>
      <c r="YC341" s="145"/>
      <c r="YD341" s="145"/>
      <c r="YE341" s="145"/>
      <c r="YF341" s="145"/>
      <c r="YG341" s="145"/>
      <c r="YH341" s="145"/>
      <c r="YI341" s="145"/>
      <c r="YJ341" s="145"/>
      <c r="YK341" s="145"/>
      <c r="YL341" s="145"/>
      <c r="YM341" s="145"/>
      <c r="YN341" s="145"/>
      <c r="YO341" s="145"/>
      <c r="YP341" s="145"/>
      <c r="YQ341" s="145"/>
      <c r="YR341" s="145"/>
      <c r="YS341" s="145"/>
      <c r="YT341" s="145"/>
      <c r="YU341" s="145"/>
      <c r="YV341" s="145"/>
      <c r="YW341" s="145"/>
      <c r="YX341" s="145"/>
      <c r="YY341" s="145"/>
      <c r="YZ341" s="145"/>
      <c r="ZA341" s="145"/>
      <c r="ZB341" s="145"/>
      <c r="ZC341" s="145"/>
      <c r="ZD341" s="145"/>
      <c r="ZE341" s="145"/>
      <c r="ZF341" s="145"/>
      <c r="ZG341" s="145"/>
      <c r="ZH341" s="145"/>
      <c r="ZI341" s="145"/>
      <c r="ZJ341" s="145"/>
      <c r="ZK341" s="145"/>
      <c r="ZL341" s="145"/>
      <c r="ZM341" s="145"/>
      <c r="ZN341" s="145"/>
      <c r="ZO341" s="145"/>
      <c r="ZP341" s="145"/>
      <c r="ZQ341" s="145"/>
      <c r="ZR341" s="145"/>
      <c r="ZS341" s="145"/>
      <c r="ZT341" s="145"/>
      <c r="ZU341" s="145"/>
      <c r="ZV341" s="145"/>
      <c r="ZW341" s="145"/>
      <c r="ZX341" s="145"/>
      <c r="ZY341" s="145"/>
      <c r="ZZ341" s="145"/>
      <c r="AAA341" s="145"/>
      <c r="AAB341" s="145"/>
      <c r="AAC341" s="145"/>
      <c r="AAD341" s="145"/>
      <c r="AAE341" s="145"/>
      <c r="AAF341" s="145"/>
      <c r="AAG341" s="145"/>
      <c r="AAH341" s="145"/>
      <c r="AAI341" s="145"/>
      <c r="AAJ341" s="145"/>
      <c r="AAK341" s="145"/>
      <c r="AAL341" s="145"/>
      <c r="AAM341" s="145"/>
      <c r="AAN341" s="145"/>
      <c r="AAO341" s="145"/>
      <c r="AAP341" s="145"/>
      <c r="AAQ341" s="145"/>
      <c r="AAR341" s="145"/>
      <c r="AAS341" s="145"/>
      <c r="AAT341" s="145"/>
      <c r="AAU341" s="145"/>
      <c r="AAV341" s="145"/>
      <c r="AAW341" s="145"/>
      <c r="AAX341" s="145"/>
      <c r="AAY341" s="145"/>
      <c r="AAZ341" s="145"/>
      <c r="ABA341" s="145"/>
      <c r="ABB341" s="145"/>
      <c r="ABC341" s="145"/>
      <c r="ABD341" s="145"/>
      <c r="ABE341" s="145"/>
      <c r="ABF341" s="145"/>
      <c r="ABG341" s="145"/>
      <c r="ABH341" s="145"/>
      <c r="ABI341" s="145"/>
      <c r="ABJ341" s="145"/>
      <c r="ABK341" s="145"/>
      <c r="ABL341" s="145"/>
      <c r="ABM341" s="145"/>
      <c r="ABN341" s="145"/>
      <c r="ABO341" s="145"/>
      <c r="ABP341" s="145"/>
      <c r="ABQ341" s="145"/>
      <c r="ABR341" s="145"/>
      <c r="ABS341" s="145"/>
      <c r="ABT341" s="145"/>
      <c r="ABU341" s="145"/>
      <c r="ABV341" s="145"/>
      <c r="ABW341" s="145"/>
      <c r="ABX341" s="145"/>
      <c r="ABY341" s="145"/>
      <c r="ABZ341" s="145"/>
      <c r="ACA341" s="145"/>
      <c r="ACB341" s="145"/>
      <c r="ACC341" s="145"/>
      <c r="ACD341" s="145"/>
      <c r="ACE341" s="145"/>
      <c r="ACF341" s="145"/>
      <c r="ACG341" s="145"/>
      <c r="ACH341" s="145"/>
      <c r="ACI341" s="145"/>
      <c r="ACJ341" s="145"/>
      <c r="ACK341" s="145"/>
      <c r="ACL341" s="145"/>
      <c r="ACM341" s="145"/>
      <c r="ACN341" s="145"/>
      <c r="ACO341" s="145"/>
      <c r="ACP341" s="145"/>
      <c r="ACQ341" s="145"/>
      <c r="ACR341" s="145"/>
      <c r="ACS341" s="145"/>
      <c r="ACT341" s="145"/>
      <c r="ACU341" s="145"/>
      <c r="ACV341" s="145"/>
      <c r="ACW341" s="145"/>
      <c r="ACX341" s="145"/>
      <c r="ACY341" s="145"/>
      <c r="ACZ341" s="145"/>
      <c r="ADA341" s="145"/>
    </row>
    <row r="342" spans="1:786" customFormat="1" ht="48" x14ac:dyDescent="0.3">
      <c r="A342" s="38">
        <v>3</v>
      </c>
      <c r="B342" s="41" t="s">
        <v>919</v>
      </c>
      <c r="C342" s="24" t="s">
        <v>46</v>
      </c>
      <c r="D342" s="25" t="s">
        <v>58</v>
      </c>
      <c r="E342" s="25" t="s">
        <v>81</v>
      </c>
      <c r="F342" s="25">
        <v>15</v>
      </c>
      <c r="G342" s="79"/>
      <c r="H342" s="25">
        <v>1</v>
      </c>
      <c r="I342" s="25" t="s">
        <v>47</v>
      </c>
      <c r="J342" s="25" t="s">
        <v>108</v>
      </c>
      <c r="K342" s="95">
        <v>58</v>
      </c>
      <c r="L342" s="28">
        <v>1944</v>
      </c>
      <c r="M342" s="92">
        <v>1944</v>
      </c>
      <c r="N342" s="30"/>
      <c r="O342" s="31"/>
      <c r="P342" s="31"/>
      <c r="Q342" s="32" t="s">
        <v>429</v>
      </c>
      <c r="R342" s="33" t="s">
        <v>920</v>
      </c>
      <c r="S342" s="34" t="s">
        <v>265</v>
      </c>
      <c r="T342" s="35" t="str">
        <f t="shared" si="41"/>
        <v>Au</v>
      </c>
      <c r="U342" s="34"/>
      <c r="V342" s="34"/>
      <c r="W342" s="34"/>
      <c r="X342" s="34"/>
      <c r="Y342" s="34"/>
      <c r="Z342" s="34"/>
      <c r="AA342" s="34" t="s">
        <v>173</v>
      </c>
      <c r="AB342" s="1"/>
      <c r="AC342" s="36">
        <f t="shared" si="42"/>
        <v>0</v>
      </c>
      <c r="AD342" s="36">
        <f t="shared" si="43"/>
        <v>0</v>
      </c>
      <c r="AE342" s="36">
        <f t="shared" si="44"/>
        <v>0</v>
      </c>
      <c r="AF342" s="36">
        <f t="shared" si="45"/>
        <v>0</v>
      </c>
      <c r="AG342" s="37"/>
      <c r="AH342" s="37">
        <f>IF(A342=1,AF342,0)</f>
        <v>0</v>
      </c>
      <c r="AI342" s="37">
        <f>IF(A342=2,AF342,0)</f>
        <v>0</v>
      </c>
      <c r="AJ342" s="37">
        <f>IF(A342=3,AF342,0)</f>
        <v>0</v>
      </c>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c r="BO342" s="142"/>
      <c r="BP342" s="142"/>
      <c r="BQ342" s="142"/>
      <c r="BR342" s="142"/>
      <c r="BS342" s="142"/>
      <c r="BT342" s="142"/>
      <c r="BU342" s="142"/>
      <c r="BV342" s="142"/>
      <c r="BW342" s="142"/>
      <c r="BX342" s="142"/>
      <c r="BY342" s="142"/>
      <c r="BZ342" s="142"/>
      <c r="CA342" s="142"/>
      <c r="CB342" s="142"/>
      <c r="CC342" s="142"/>
      <c r="CD342" s="142"/>
      <c r="CE342" s="142"/>
      <c r="CF342" s="142"/>
      <c r="CG342" s="142"/>
      <c r="CH342" s="142"/>
      <c r="CI342" s="142"/>
      <c r="CJ342" s="142"/>
      <c r="CK342" s="142"/>
      <c r="CL342" s="142"/>
      <c r="CM342" s="142"/>
      <c r="CN342" s="142"/>
      <c r="CO342" s="142"/>
      <c r="CP342" s="142"/>
      <c r="CQ342" s="142"/>
      <c r="CR342" s="142"/>
      <c r="CS342" s="142"/>
      <c r="CT342" s="142"/>
      <c r="CU342" s="142"/>
      <c r="CV342" s="142"/>
      <c r="CW342" s="142"/>
      <c r="CX342" s="142"/>
      <c r="CY342" s="142"/>
      <c r="CZ342" s="142"/>
      <c r="DA342" s="142"/>
      <c r="DB342" s="142"/>
      <c r="DC342" s="142"/>
      <c r="DD342" s="142"/>
      <c r="DE342" s="142"/>
      <c r="DF342" s="142"/>
      <c r="DG342" s="142"/>
      <c r="DH342" s="142"/>
      <c r="DI342" s="142"/>
      <c r="DJ342" s="142"/>
      <c r="DK342" s="142"/>
      <c r="DL342" s="142"/>
      <c r="DM342" s="142"/>
      <c r="DN342" s="142"/>
      <c r="DO342" s="142"/>
      <c r="DP342" s="142"/>
      <c r="DQ342" s="142"/>
      <c r="DR342" s="142"/>
      <c r="DS342" s="142"/>
      <c r="DT342" s="142"/>
      <c r="DU342" s="142"/>
      <c r="DV342" s="142"/>
      <c r="DW342" s="142"/>
      <c r="DX342" s="142"/>
      <c r="DY342" s="142"/>
      <c r="DZ342" s="142"/>
      <c r="EA342" s="142"/>
      <c r="EB342" s="142"/>
      <c r="EC342" s="142"/>
      <c r="ED342" s="144"/>
      <c r="EE342" s="144"/>
      <c r="EF342" s="144"/>
      <c r="EG342" s="144"/>
      <c r="EH342" s="144"/>
      <c r="EI342" s="144"/>
      <c r="EJ342" s="144"/>
      <c r="EK342" s="144"/>
      <c r="EL342" s="144"/>
      <c r="EM342" s="144"/>
      <c r="EN342" s="144"/>
      <c r="EO342" s="144"/>
      <c r="EP342" s="144"/>
      <c r="EQ342" s="144"/>
      <c r="ER342" s="144"/>
      <c r="ES342" s="144"/>
      <c r="ET342" s="144"/>
      <c r="EU342" s="144"/>
      <c r="EV342" s="144"/>
      <c r="EW342" s="144"/>
      <c r="EX342" s="144"/>
      <c r="EY342" s="144"/>
      <c r="EZ342" s="144"/>
      <c r="FA342" s="144"/>
      <c r="FB342" s="144"/>
      <c r="FC342" s="144"/>
      <c r="FD342" s="144"/>
      <c r="FE342" s="144"/>
      <c r="FF342" s="144"/>
      <c r="FG342" s="144"/>
      <c r="FH342" s="144"/>
      <c r="FI342" s="144"/>
      <c r="FJ342" s="144"/>
      <c r="FK342" s="144"/>
      <c r="FL342" s="144"/>
      <c r="FM342" s="144"/>
      <c r="FN342" s="144"/>
      <c r="FO342" s="144"/>
      <c r="FP342" s="144"/>
      <c r="FQ342" s="144"/>
      <c r="FR342" s="144"/>
      <c r="FS342" s="144"/>
      <c r="FT342" s="144"/>
      <c r="FU342" s="144"/>
      <c r="FV342" s="144"/>
      <c r="FW342" s="144"/>
      <c r="FX342" s="144"/>
      <c r="FY342" s="144"/>
      <c r="FZ342" s="144"/>
      <c r="GA342" s="144"/>
      <c r="GB342" s="144"/>
      <c r="GC342" s="144"/>
      <c r="GD342" s="144"/>
      <c r="GE342" s="144"/>
      <c r="GF342" s="144"/>
      <c r="GG342" s="144"/>
      <c r="GH342" s="144"/>
      <c r="GI342" s="144"/>
      <c r="GJ342" s="144"/>
      <c r="GK342" s="144"/>
      <c r="GL342" s="144"/>
      <c r="GM342" s="144"/>
      <c r="GN342" s="144"/>
      <c r="GO342" s="144"/>
      <c r="GP342" s="144"/>
      <c r="GQ342" s="144"/>
      <c r="GR342" s="144"/>
      <c r="GS342" s="144"/>
      <c r="GT342" s="144"/>
      <c r="GU342" s="144"/>
      <c r="GV342" s="144"/>
      <c r="GW342" s="144"/>
      <c r="GX342" s="144"/>
      <c r="GY342" s="144"/>
      <c r="GZ342" s="144"/>
      <c r="HA342" s="144"/>
      <c r="HB342" s="144"/>
      <c r="HC342" s="144"/>
      <c r="HD342" s="144"/>
      <c r="HE342" s="144"/>
      <c r="HF342" s="144"/>
      <c r="HG342" s="144"/>
      <c r="HH342" s="144"/>
      <c r="HI342" s="144"/>
      <c r="HJ342" s="144"/>
      <c r="HK342" s="144"/>
      <c r="HL342" s="144"/>
      <c r="HM342" s="144"/>
      <c r="HN342" s="144"/>
      <c r="HO342" s="144"/>
      <c r="HP342" s="144"/>
      <c r="HQ342" s="144"/>
      <c r="HR342" s="144"/>
      <c r="HS342" s="144"/>
      <c r="HT342" s="144"/>
      <c r="HU342" s="144"/>
      <c r="HV342" s="144"/>
      <c r="HW342" s="144"/>
      <c r="HX342" s="144"/>
      <c r="HY342" s="144"/>
      <c r="HZ342" s="144"/>
      <c r="IA342" s="144"/>
      <c r="IB342" s="144"/>
      <c r="IC342" s="144"/>
      <c r="ID342" s="144"/>
      <c r="IE342" s="144"/>
      <c r="IF342" s="144"/>
      <c r="IG342" s="144"/>
      <c r="IH342" s="144"/>
      <c r="II342" s="144"/>
      <c r="IJ342" s="144"/>
      <c r="IK342" s="144"/>
      <c r="IL342" s="144"/>
      <c r="IM342" s="144"/>
      <c r="IN342" s="144"/>
      <c r="IO342" s="144"/>
      <c r="IP342" s="144"/>
      <c r="IQ342" s="144"/>
      <c r="IR342" s="144"/>
      <c r="IS342" s="144"/>
      <c r="IT342" s="144"/>
      <c r="IU342" s="144"/>
      <c r="IV342" s="144"/>
      <c r="IW342" s="144"/>
      <c r="IX342" s="144"/>
      <c r="IY342" s="144"/>
      <c r="IZ342" s="144"/>
      <c r="JA342" s="144"/>
      <c r="JB342" s="144"/>
      <c r="JC342" s="144"/>
      <c r="JD342" s="144"/>
      <c r="JE342" s="144"/>
      <c r="JF342" s="144"/>
      <c r="JG342" s="144"/>
      <c r="JH342" s="144"/>
      <c r="JI342" s="144"/>
      <c r="JJ342" s="144"/>
      <c r="JK342" s="144"/>
      <c r="JL342" s="144"/>
      <c r="JM342" s="144"/>
      <c r="JN342" s="144"/>
      <c r="JO342" s="144"/>
      <c r="JP342" s="144"/>
      <c r="JQ342" s="144"/>
      <c r="JR342" s="144"/>
      <c r="JS342" s="144"/>
      <c r="JT342" s="144"/>
      <c r="JU342" s="144"/>
      <c r="JV342" s="144"/>
      <c r="JW342" s="144"/>
      <c r="JX342" s="144"/>
      <c r="JY342" s="144"/>
      <c r="JZ342" s="144"/>
      <c r="KA342" s="144"/>
      <c r="KB342" s="144"/>
      <c r="KC342" s="144"/>
      <c r="KD342" s="144"/>
      <c r="KE342" s="144"/>
      <c r="KF342" s="144"/>
      <c r="KG342" s="144"/>
      <c r="KH342" s="144"/>
      <c r="KI342" s="144"/>
      <c r="KJ342" s="144"/>
      <c r="KK342" s="144"/>
      <c r="KL342" s="144"/>
      <c r="KM342" s="144"/>
      <c r="KN342" s="144"/>
      <c r="KO342" s="144"/>
      <c r="KP342" s="144"/>
      <c r="KQ342" s="144"/>
      <c r="KR342" s="144"/>
      <c r="KS342" s="144"/>
      <c r="KT342" s="144"/>
      <c r="KU342" s="144"/>
      <c r="KV342" s="144"/>
      <c r="KW342" s="144"/>
      <c r="KX342" s="144"/>
      <c r="KY342" s="144"/>
      <c r="KZ342" s="144"/>
      <c r="LA342" s="144"/>
      <c r="LB342" s="144"/>
      <c r="LC342" s="144"/>
      <c r="LD342" s="144"/>
      <c r="LE342" s="144"/>
      <c r="LF342" s="144"/>
      <c r="LG342" s="144"/>
      <c r="LH342" s="144"/>
      <c r="LI342" s="144"/>
      <c r="LJ342" s="144"/>
      <c r="LK342" s="144"/>
      <c r="LL342" s="144"/>
      <c r="LM342" s="144"/>
      <c r="LN342" s="144"/>
      <c r="LO342" s="144"/>
      <c r="LP342" s="144"/>
      <c r="LQ342" s="144"/>
      <c r="LR342" s="144"/>
      <c r="LS342" s="144"/>
      <c r="LT342" s="144"/>
      <c r="LU342" s="144"/>
      <c r="LV342" s="144"/>
      <c r="LW342" s="144"/>
      <c r="LX342" s="144"/>
      <c r="LY342" s="144"/>
      <c r="LZ342" s="144"/>
      <c r="MA342" s="144"/>
      <c r="MB342" s="144"/>
      <c r="MC342" s="144"/>
      <c r="MD342" s="144"/>
      <c r="ME342" s="144"/>
      <c r="MF342" s="144"/>
      <c r="MG342" s="144"/>
      <c r="MH342" s="144"/>
      <c r="MI342" s="144"/>
      <c r="MJ342" s="144"/>
      <c r="MK342" s="144"/>
      <c r="ML342" s="144"/>
      <c r="MM342" s="144"/>
      <c r="MN342" s="144"/>
      <c r="MO342" s="144"/>
      <c r="MP342" s="144"/>
      <c r="MQ342" s="144"/>
      <c r="MR342" s="144"/>
      <c r="MS342" s="144"/>
      <c r="MT342" s="144"/>
      <c r="MU342" s="144"/>
      <c r="MV342" s="144"/>
      <c r="MW342" s="144"/>
      <c r="MX342" s="144"/>
      <c r="MY342" s="144"/>
      <c r="MZ342" s="144"/>
      <c r="NA342" s="144"/>
      <c r="NB342" s="144"/>
      <c r="NC342" s="144"/>
      <c r="ND342" s="144"/>
      <c r="NE342" s="144"/>
      <c r="NF342" s="144"/>
      <c r="NG342" s="144"/>
      <c r="NH342" s="144"/>
      <c r="NI342" s="144"/>
      <c r="NJ342" s="144"/>
      <c r="NK342" s="144"/>
      <c r="NL342" s="144"/>
      <c r="NM342" s="144"/>
      <c r="NN342" s="144"/>
      <c r="NO342" s="144"/>
      <c r="NP342" s="144"/>
      <c r="NQ342" s="144"/>
      <c r="NR342" s="144"/>
      <c r="NS342" s="144"/>
      <c r="NT342" s="144"/>
      <c r="NU342" s="144"/>
      <c r="NV342" s="144"/>
      <c r="NW342" s="144"/>
      <c r="NX342" s="144"/>
      <c r="NY342" s="144"/>
      <c r="NZ342" s="144"/>
      <c r="OA342" s="144"/>
      <c r="OB342" s="144"/>
      <c r="OC342" s="144"/>
      <c r="OD342" s="144"/>
      <c r="OE342" s="144"/>
      <c r="OF342" s="144"/>
      <c r="OG342" s="144"/>
      <c r="OH342" s="144"/>
      <c r="OI342" s="144"/>
      <c r="OJ342" s="144"/>
      <c r="OK342" s="144"/>
      <c r="OL342" s="144"/>
      <c r="OM342" s="144"/>
      <c r="ON342" s="144"/>
      <c r="OO342" s="144"/>
      <c r="OP342" s="144"/>
      <c r="OQ342" s="144"/>
      <c r="OR342" s="144"/>
      <c r="OS342" s="144"/>
      <c r="OT342" s="144"/>
      <c r="OU342" s="144"/>
      <c r="OV342" s="144"/>
      <c r="OW342" s="144"/>
      <c r="OX342" s="144"/>
      <c r="OY342" s="144"/>
      <c r="OZ342" s="144"/>
      <c r="PA342" s="144"/>
      <c r="PB342" s="144"/>
      <c r="PC342" s="144"/>
      <c r="PD342" s="144"/>
      <c r="PE342" s="144"/>
      <c r="PF342" s="144"/>
      <c r="PG342" s="144"/>
      <c r="PH342" s="144"/>
      <c r="PI342" s="144"/>
      <c r="PJ342" s="144"/>
      <c r="PK342" s="144"/>
      <c r="PL342" s="144"/>
      <c r="PM342" s="144"/>
      <c r="PN342" s="144"/>
      <c r="PO342" s="144"/>
      <c r="PP342" s="144"/>
      <c r="PQ342" s="144"/>
      <c r="PR342" s="144"/>
      <c r="PS342" s="144"/>
      <c r="PT342" s="144"/>
      <c r="PU342" s="144"/>
      <c r="PV342" s="144"/>
      <c r="PW342" s="144"/>
      <c r="PX342" s="144"/>
      <c r="PY342" s="144"/>
      <c r="PZ342" s="144"/>
      <c r="QA342" s="144"/>
      <c r="QB342" s="144"/>
      <c r="QC342" s="144"/>
      <c r="QD342" s="144"/>
      <c r="QE342" s="144"/>
      <c r="QF342" s="144"/>
      <c r="QG342" s="144"/>
      <c r="QH342" s="144"/>
      <c r="QI342" s="144"/>
      <c r="QJ342" s="144"/>
      <c r="QK342" s="144"/>
      <c r="QL342" s="144"/>
      <c r="QM342" s="144"/>
      <c r="QN342" s="144"/>
      <c r="QO342" s="144"/>
      <c r="QP342" s="144"/>
      <c r="QQ342" s="144"/>
      <c r="QR342" s="144"/>
      <c r="QS342" s="144"/>
      <c r="QT342" s="144"/>
      <c r="QU342" s="144"/>
      <c r="QV342" s="144"/>
      <c r="QW342" s="144"/>
      <c r="QX342" s="144"/>
      <c r="QY342" s="144"/>
      <c r="QZ342" s="144"/>
      <c r="RA342" s="144"/>
      <c r="RB342" s="144"/>
      <c r="RC342" s="144"/>
      <c r="RD342" s="144"/>
      <c r="RE342" s="144"/>
      <c r="RF342" s="144"/>
      <c r="RG342" s="144"/>
      <c r="RH342" s="144"/>
      <c r="RI342" s="144"/>
      <c r="RJ342" s="144"/>
      <c r="RK342" s="144"/>
      <c r="RL342" s="144"/>
      <c r="RM342" s="144"/>
      <c r="RN342" s="144"/>
      <c r="RO342" s="144"/>
      <c r="RP342" s="144"/>
      <c r="RQ342" s="144"/>
      <c r="RR342" s="144"/>
      <c r="RS342" s="144"/>
      <c r="RT342" s="144"/>
      <c r="RU342" s="144"/>
      <c r="RV342" s="144"/>
      <c r="RW342" s="144"/>
      <c r="RX342" s="144"/>
      <c r="RY342" s="144"/>
      <c r="RZ342" s="144"/>
      <c r="SA342" s="144"/>
      <c r="SB342" s="144"/>
      <c r="SC342" s="144"/>
      <c r="SD342" s="144"/>
      <c r="SE342" s="144"/>
      <c r="SF342" s="144"/>
      <c r="SG342" s="144"/>
      <c r="SH342" s="144"/>
      <c r="SI342" s="144"/>
      <c r="SJ342" s="144"/>
      <c r="SK342" s="144"/>
      <c r="SL342" s="144"/>
      <c r="SM342" s="144"/>
      <c r="SN342" s="144"/>
      <c r="SO342" s="144"/>
      <c r="SP342" s="144"/>
      <c r="SQ342" s="144"/>
      <c r="SR342" s="144"/>
      <c r="SS342" s="144"/>
      <c r="ST342" s="144"/>
      <c r="SU342" s="144"/>
      <c r="SV342" s="144"/>
      <c r="SW342" s="144"/>
      <c r="SX342" s="144"/>
      <c r="SY342" s="144"/>
      <c r="SZ342" s="144"/>
      <c r="TA342" s="144"/>
      <c r="TB342" s="144"/>
      <c r="TC342" s="144"/>
      <c r="TD342" s="144"/>
      <c r="TE342" s="144"/>
      <c r="TF342" s="144"/>
      <c r="TG342" s="144"/>
      <c r="TH342" s="144"/>
      <c r="TI342" s="144"/>
      <c r="TJ342" s="144"/>
      <c r="TK342" s="144"/>
      <c r="TL342" s="144"/>
      <c r="TM342" s="144"/>
      <c r="TN342" s="144"/>
      <c r="TO342" s="144"/>
      <c r="TP342" s="144"/>
      <c r="TQ342" s="144"/>
      <c r="TR342" s="144"/>
      <c r="TS342" s="144"/>
      <c r="TT342" s="144"/>
      <c r="TU342" s="144"/>
      <c r="TV342" s="144"/>
      <c r="TW342" s="144"/>
      <c r="TX342" s="144"/>
      <c r="TY342" s="144"/>
      <c r="TZ342" s="144"/>
      <c r="UA342" s="144"/>
      <c r="UB342" s="144"/>
      <c r="UC342" s="144"/>
      <c r="UD342" s="144"/>
      <c r="UE342" s="144"/>
      <c r="UF342" s="144"/>
      <c r="UG342" s="144"/>
      <c r="UH342" s="144"/>
      <c r="UI342" s="144"/>
      <c r="UJ342" s="144"/>
      <c r="UK342" s="144"/>
      <c r="UL342" s="144"/>
      <c r="UM342" s="144"/>
      <c r="UN342" s="144"/>
      <c r="UO342" s="144"/>
      <c r="UP342" s="144"/>
      <c r="UQ342" s="144"/>
      <c r="UR342" s="144"/>
      <c r="US342" s="144"/>
      <c r="UT342" s="144"/>
      <c r="UU342" s="144"/>
      <c r="UV342" s="144"/>
      <c r="UW342" s="144"/>
      <c r="UX342" s="144"/>
      <c r="UY342" s="144"/>
      <c r="UZ342" s="144"/>
      <c r="VA342" s="144"/>
      <c r="VB342" s="144"/>
      <c r="VC342" s="144"/>
      <c r="VD342" s="144"/>
      <c r="VE342" s="144"/>
      <c r="VF342" s="144"/>
      <c r="VG342" s="144"/>
      <c r="VH342" s="144"/>
      <c r="VI342" s="144"/>
      <c r="VJ342" s="144"/>
      <c r="VK342" s="144"/>
      <c r="VL342" s="144"/>
      <c r="VM342" s="144"/>
      <c r="VN342" s="144"/>
      <c r="VO342" s="144"/>
      <c r="VP342" s="144"/>
      <c r="VQ342" s="144"/>
      <c r="VR342" s="144"/>
      <c r="VS342" s="144"/>
      <c r="VT342" s="144"/>
      <c r="VU342" s="144"/>
      <c r="VV342" s="144"/>
      <c r="VW342" s="144"/>
      <c r="VX342" s="144"/>
      <c r="VY342" s="144"/>
      <c r="VZ342" s="144"/>
      <c r="WA342" s="144"/>
      <c r="WB342" s="144"/>
      <c r="WC342" s="144"/>
      <c r="WD342" s="144"/>
      <c r="WE342" s="144"/>
      <c r="WF342" s="144"/>
      <c r="WG342" s="144"/>
      <c r="WH342" s="144"/>
      <c r="WI342" s="144"/>
      <c r="WJ342" s="144"/>
      <c r="WK342" s="144"/>
      <c r="WL342" s="144"/>
      <c r="WM342" s="144"/>
      <c r="WN342" s="144"/>
      <c r="WO342" s="144"/>
      <c r="WP342" s="144"/>
      <c r="WQ342" s="144"/>
      <c r="WR342" s="144"/>
      <c r="WS342" s="144"/>
      <c r="WT342" s="144"/>
      <c r="WU342" s="144"/>
      <c r="WV342" s="144"/>
      <c r="WW342" s="144"/>
      <c r="WX342" s="144"/>
      <c r="WY342" s="144"/>
      <c r="WZ342" s="144"/>
      <c r="XA342" s="144"/>
      <c r="XB342" s="144"/>
      <c r="XC342" s="144"/>
      <c r="XD342" s="144"/>
      <c r="XE342" s="144"/>
      <c r="XF342" s="144"/>
      <c r="XG342" s="144"/>
      <c r="XH342" s="144"/>
      <c r="XI342" s="144"/>
      <c r="XJ342" s="144"/>
      <c r="XK342" s="144"/>
      <c r="XL342" s="144"/>
      <c r="XM342" s="144"/>
      <c r="XN342" s="144"/>
      <c r="XO342" s="144"/>
      <c r="XP342" s="144"/>
      <c r="XQ342" s="144"/>
      <c r="XR342" s="144"/>
      <c r="XS342" s="144"/>
      <c r="XT342" s="144"/>
      <c r="XU342" s="144"/>
      <c r="XV342" s="144"/>
      <c r="XW342" s="144"/>
      <c r="XX342" s="144"/>
      <c r="XY342" s="144"/>
      <c r="XZ342" s="144"/>
      <c r="YA342" s="144"/>
      <c r="YB342" s="144"/>
      <c r="YC342" s="144"/>
      <c r="YD342" s="144"/>
      <c r="YE342" s="144"/>
      <c r="YF342" s="144"/>
      <c r="YG342" s="144"/>
      <c r="YH342" s="144"/>
      <c r="YI342" s="144"/>
      <c r="YJ342" s="144"/>
      <c r="YK342" s="144"/>
      <c r="YL342" s="144"/>
      <c r="YM342" s="144"/>
      <c r="YN342" s="144"/>
      <c r="YO342" s="144"/>
      <c r="YP342" s="144"/>
      <c r="YQ342" s="144"/>
      <c r="YR342" s="144"/>
      <c r="YS342" s="144"/>
      <c r="YT342" s="144"/>
      <c r="YU342" s="144"/>
      <c r="YV342" s="144"/>
      <c r="YW342" s="144"/>
      <c r="YX342" s="144"/>
      <c r="YY342" s="144"/>
      <c r="YZ342" s="144"/>
      <c r="ZA342" s="144"/>
      <c r="ZB342" s="144"/>
      <c r="ZC342" s="144"/>
      <c r="ZD342" s="144"/>
      <c r="ZE342" s="144"/>
      <c r="ZF342" s="144"/>
      <c r="ZG342" s="144"/>
      <c r="ZH342" s="144"/>
      <c r="ZI342" s="144"/>
      <c r="ZJ342" s="144"/>
      <c r="ZK342" s="144"/>
      <c r="ZL342" s="144"/>
      <c r="ZM342" s="144"/>
      <c r="ZN342" s="144"/>
      <c r="ZO342" s="144"/>
      <c r="ZP342" s="144"/>
      <c r="ZQ342" s="144"/>
      <c r="ZR342" s="144"/>
      <c r="ZS342" s="144"/>
      <c r="ZT342" s="144"/>
      <c r="ZU342" s="144"/>
      <c r="ZV342" s="144"/>
      <c r="ZW342" s="144"/>
      <c r="ZX342" s="144"/>
      <c r="ZY342" s="144"/>
      <c r="ZZ342" s="144"/>
      <c r="AAA342" s="144"/>
      <c r="AAB342" s="144"/>
      <c r="AAC342" s="144"/>
      <c r="AAD342" s="144"/>
      <c r="AAE342" s="144"/>
      <c r="AAF342" s="144"/>
      <c r="AAG342" s="144"/>
      <c r="AAH342" s="144"/>
      <c r="AAI342" s="144"/>
      <c r="AAJ342" s="144"/>
      <c r="AAK342" s="144"/>
      <c r="AAL342" s="144"/>
      <c r="AAM342" s="144"/>
      <c r="AAN342" s="144"/>
      <c r="AAO342" s="144"/>
      <c r="AAP342" s="144"/>
      <c r="AAQ342" s="144"/>
      <c r="AAR342" s="144"/>
      <c r="AAS342" s="144"/>
      <c r="AAT342" s="144"/>
      <c r="AAU342" s="144"/>
      <c r="AAV342" s="144"/>
      <c r="AAW342" s="144"/>
      <c r="AAX342" s="144"/>
      <c r="AAY342" s="144"/>
      <c r="AAZ342" s="144"/>
      <c r="ABA342" s="144"/>
      <c r="ABB342" s="144"/>
      <c r="ABC342" s="144"/>
      <c r="ABD342" s="144"/>
      <c r="ABE342" s="144"/>
      <c r="ABF342" s="144"/>
      <c r="ABG342" s="144"/>
      <c r="ABH342" s="144"/>
      <c r="ABI342" s="144"/>
      <c r="ABJ342" s="144"/>
      <c r="ABK342" s="144"/>
      <c r="ABL342" s="144"/>
      <c r="ABM342" s="144"/>
      <c r="ABN342" s="144"/>
      <c r="ABO342" s="144"/>
      <c r="ABP342" s="144"/>
      <c r="ABQ342" s="144"/>
      <c r="ABR342" s="144"/>
      <c r="ABS342" s="144"/>
      <c r="ABT342" s="144"/>
      <c r="ABU342" s="144"/>
      <c r="ABV342" s="144"/>
      <c r="ABW342" s="144"/>
      <c r="ABX342" s="144"/>
      <c r="ABY342" s="144"/>
      <c r="ABZ342" s="144"/>
      <c r="ACA342" s="144"/>
      <c r="ACB342" s="144"/>
      <c r="ACC342" s="144"/>
      <c r="ACD342" s="144"/>
      <c r="ACE342" s="144"/>
      <c r="ACF342" s="144"/>
      <c r="ACG342" s="144"/>
      <c r="ACH342" s="144"/>
      <c r="ACI342" s="144"/>
      <c r="ACJ342" s="144"/>
      <c r="ACK342" s="144"/>
      <c r="ACL342" s="144"/>
      <c r="ACM342" s="144"/>
      <c r="ACN342" s="144"/>
      <c r="ACO342" s="144"/>
      <c r="ACP342" s="144"/>
      <c r="ACQ342" s="144"/>
      <c r="ACR342" s="144"/>
      <c r="ACS342" s="144"/>
      <c r="ACT342" s="144"/>
      <c r="ACU342" s="144"/>
      <c r="ACV342" s="144"/>
      <c r="ACW342" s="144"/>
      <c r="ACX342" s="144"/>
      <c r="ACY342" s="144"/>
      <c r="ACZ342" s="144"/>
      <c r="ADA342" s="144"/>
    </row>
    <row r="343" spans="1:786" customFormat="1" ht="15.6" x14ac:dyDescent="0.3">
      <c r="A343" s="54">
        <v>4</v>
      </c>
      <c r="B343" s="41" t="s">
        <v>921</v>
      </c>
      <c r="C343" s="24" t="s">
        <v>184</v>
      </c>
      <c r="D343" s="25" t="s">
        <v>349</v>
      </c>
      <c r="E343" s="25"/>
      <c r="F343" s="25">
        <v>46</v>
      </c>
      <c r="G343" s="79">
        <v>1550000</v>
      </c>
      <c r="H343" s="25">
        <v>1</v>
      </c>
      <c r="I343" s="25" t="s">
        <v>47</v>
      </c>
      <c r="J343" s="25" t="s">
        <v>82</v>
      </c>
      <c r="K343" s="95"/>
      <c r="L343" s="28">
        <v>1944</v>
      </c>
      <c r="M343" s="92">
        <v>1944</v>
      </c>
      <c r="N343" s="30"/>
      <c r="O343" s="31">
        <v>0.7</v>
      </c>
      <c r="P343" s="31"/>
      <c r="Q343" s="32" t="s">
        <v>303</v>
      </c>
      <c r="R343" s="33"/>
      <c r="S343" s="34"/>
      <c r="T343" s="35" t="str">
        <f t="shared" si="41"/>
        <v>Coal</v>
      </c>
      <c r="U343" s="34"/>
      <c r="V343" s="34"/>
      <c r="W343" s="34"/>
      <c r="X343" s="34"/>
      <c r="Y343" s="34"/>
      <c r="Z343" s="34"/>
      <c r="AA343" s="34"/>
      <c r="AB343" s="1"/>
      <c r="AC343" s="36"/>
      <c r="AD343" s="36"/>
      <c r="AE343" s="36"/>
      <c r="AF343" s="36"/>
      <c r="AG343" s="37"/>
      <c r="AH343" s="37"/>
      <c r="AI343" s="37"/>
      <c r="AJ343" s="37"/>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c r="BO343" s="142"/>
      <c r="BP343" s="142"/>
      <c r="BQ343" s="142"/>
      <c r="BR343" s="142"/>
      <c r="BS343" s="142"/>
      <c r="BT343" s="142"/>
      <c r="BU343" s="142"/>
      <c r="BV343" s="142"/>
      <c r="BW343" s="142"/>
      <c r="BX343" s="142"/>
      <c r="BY343" s="142"/>
      <c r="BZ343" s="142"/>
      <c r="CA343" s="142"/>
      <c r="CB343" s="142"/>
      <c r="CC343" s="142"/>
      <c r="CD343" s="142"/>
      <c r="CE343" s="142"/>
      <c r="CF343" s="142"/>
      <c r="CG343" s="142"/>
      <c r="CH343" s="142"/>
      <c r="CI343" s="142"/>
      <c r="CJ343" s="142"/>
      <c r="CK343" s="142"/>
      <c r="CL343" s="142"/>
      <c r="CM343" s="142"/>
      <c r="CN343" s="142"/>
      <c r="CO343" s="142"/>
      <c r="CP343" s="142"/>
      <c r="CQ343" s="142"/>
      <c r="CR343" s="142"/>
      <c r="CS343" s="142"/>
      <c r="CT343" s="142"/>
      <c r="CU343" s="142"/>
      <c r="CV343" s="142"/>
      <c r="CW343" s="142"/>
      <c r="CX343" s="142"/>
      <c r="CY343" s="142"/>
      <c r="CZ343" s="142"/>
      <c r="DA343" s="142"/>
      <c r="DB343" s="142"/>
      <c r="DC343" s="142"/>
      <c r="DD343" s="142"/>
      <c r="DE343" s="142"/>
      <c r="DF343" s="142"/>
      <c r="DG343" s="142"/>
      <c r="DH343" s="142"/>
      <c r="DI343" s="142"/>
      <c r="DJ343" s="142"/>
      <c r="DK343" s="142"/>
      <c r="DL343" s="142"/>
      <c r="DM343" s="142"/>
      <c r="DN343" s="142"/>
      <c r="DO343" s="142"/>
      <c r="DP343" s="142"/>
      <c r="DQ343" s="142"/>
      <c r="DR343" s="142"/>
      <c r="DS343" s="142"/>
      <c r="DT343" s="142"/>
      <c r="DU343" s="142"/>
      <c r="DV343" s="142"/>
      <c r="DW343" s="142"/>
      <c r="DX343" s="142"/>
      <c r="DY343" s="142"/>
      <c r="DZ343" s="142"/>
      <c r="EA343" s="142"/>
      <c r="EB343" s="142"/>
      <c r="EC343" s="142"/>
      <c r="ED343" s="144"/>
      <c r="EE343" s="144"/>
      <c r="EF343" s="144"/>
      <c r="EG343" s="144"/>
      <c r="EH343" s="144"/>
      <c r="EI343" s="144"/>
      <c r="EJ343" s="144"/>
      <c r="EK343" s="144"/>
      <c r="EL343" s="144"/>
      <c r="EM343" s="144"/>
      <c r="EN343" s="144"/>
      <c r="EO343" s="144"/>
      <c r="EP343" s="144"/>
      <c r="EQ343" s="144"/>
      <c r="ER343" s="144"/>
      <c r="ES343" s="144"/>
      <c r="ET343" s="144"/>
      <c r="EU343" s="144"/>
      <c r="EV343" s="144"/>
      <c r="EW343" s="144"/>
      <c r="EX343" s="144"/>
      <c r="EY343" s="144"/>
      <c r="EZ343" s="144"/>
      <c r="FA343" s="144"/>
      <c r="FB343" s="144"/>
      <c r="FC343" s="144"/>
      <c r="FD343" s="144"/>
      <c r="FE343" s="144"/>
      <c r="FF343" s="144"/>
      <c r="FG343" s="144"/>
      <c r="FH343" s="144"/>
      <c r="FI343" s="144"/>
      <c r="FJ343" s="144"/>
      <c r="FK343" s="144"/>
      <c r="FL343" s="144"/>
      <c r="FM343" s="144"/>
      <c r="FN343" s="144"/>
      <c r="FO343" s="144"/>
      <c r="FP343" s="144"/>
      <c r="FQ343" s="144"/>
      <c r="FR343" s="144"/>
      <c r="FS343" s="144"/>
      <c r="FT343" s="144"/>
      <c r="FU343" s="144"/>
      <c r="FV343" s="144"/>
      <c r="FW343" s="144"/>
      <c r="FX343" s="144"/>
      <c r="FY343" s="144"/>
      <c r="FZ343" s="144"/>
      <c r="GA343" s="144"/>
      <c r="GB343" s="144"/>
      <c r="GC343" s="144"/>
      <c r="GD343" s="144"/>
      <c r="GE343" s="144"/>
      <c r="GF343" s="144"/>
      <c r="GG343" s="144"/>
      <c r="GH343" s="144"/>
      <c r="GI343" s="144"/>
      <c r="GJ343" s="144"/>
      <c r="GK343" s="144"/>
      <c r="GL343" s="144"/>
      <c r="GM343" s="144"/>
      <c r="GN343" s="144"/>
      <c r="GO343" s="144"/>
      <c r="GP343" s="144"/>
      <c r="GQ343" s="144"/>
      <c r="GR343" s="144"/>
      <c r="GS343" s="144"/>
      <c r="GT343" s="144"/>
      <c r="GU343" s="144"/>
      <c r="GV343" s="144"/>
      <c r="GW343" s="144"/>
      <c r="GX343" s="144"/>
      <c r="GY343" s="144"/>
      <c r="GZ343" s="144"/>
      <c r="HA343" s="144"/>
      <c r="HB343" s="144"/>
      <c r="HC343" s="144"/>
      <c r="HD343" s="144"/>
      <c r="HE343" s="144"/>
      <c r="HF343" s="144"/>
      <c r="HG343" s="144"/>
      <c r="HH343" s="144"/>
      <c r="HI343" s="144"/>
      <c r="HJ343" s="144"/>
      <c r="HK343" s="144"/>
      <c r="HL343" s="144"/>
      <c r="HM343" s="144"/>
      <c r="HN343" s="144"/>
      <c r="HO343" s="144"/>
      <c r="HP343" s="144"/>
      <c r="HQ343" s="144"/>
      <c r="HR343" s="144"/>
      <c r="HS343" s="144"/>
      <c r="HT343" s="144"/>
      <c r="HU343" s="144"/>
      <c r="HV343" s="144"/>
      <c r="HW343" s="144"/>
      <c r="HX343" s="144"/>
      <c r="HY343" s="144"/>
      <c r="HZ343" s="144"/>
      <c r="IA343" s="144"/>
      <c r="IB343" s="144"/>
      <c r="IC343" s="144"/>
      <c r="ID343" s="144"/>
      <c r="IE343" s="144"/>
      <c r="IF343" s="144"/>
      <c r="IG343" s="144"/>
      <c r="IH343" s="144"/>
      <c r="II343" s="144"/>
      <c r="IJ343" s="144"/>
      <c r="IK343" s="144"/>
      <c r="IL343" s="144"/>
      <c r="IM343" s="144"/>
      <c r="IN343" s="144"/>
      <c r="IO343" s="144"/>
      <c r="IP343" s="144"/>
      <c r="IQ343" s="144"/>
      <c r="IR343" s="144"/>
      <c r="IS343" s="144"/>
      <c r="IT343" s="144"/>
      <c r="IU343" s="144"/>
      <c r="IV343" s="144"/>
      <c r="IW343" s="144"/>
      <c r="IX343" s="144"/>
      <c r="IY343" s="144"/>
      <c r="IZ343" s="144"/>
      <c r="JA343" s="144"/>
      <c r="JB343" s="144"/>
      <c r="JC343" s="144"/>
      <c r="JD343" s="144"/>
      <c r="JE343" s="144"/>
      <c r="JF343" s="144"/>
      <c r="JG343" s="144"/>
      <c r="JH343" s="144"/>
      <c r="JI343" s="144"/>
      <c r="JJ343" s="144"/>
      <c r="JK343" s="144"/>
      <c r="JL343" s="144"/>
      <c r="JM343" s="144"/>
      <c r="JN343" s="144"/>
      <c r="JO343" s="144"/>
      <c r="JP343" s="144"/>
      <c r="JQ343" s="144"/>
      <c r="JR343" s="144"/>
      <c r="JS343" s="144"/>
      <c r="JT343" s="144"/>
      <c r="JU343" s="144"/>
      <c r="JV343" s="144"/>
      <c r="JW343" s="144"/>
      <c r="JX343" s="144"/>
      <c r="JY343" s="144"/>
      <c r="JZ343" s="144"/>
      <c r="KA343" s="144"/>
      <c r="KB343" s="144"/>
      <c r="KC343" s="144"/>
      <c r="KD343" s="144"/>
      <c r="KE343" s="144"/>
      <c r="KF343" s="144"/>
      <c r="KG343" s="144"/>
      <c r="KH343" s="144"/>
      <c r="KI343" s="144"/>
      <c r="KJ343" s="144"/>
      <c r="KK343" s="144"/>
      <c r="KL343" s="144"/>
      <c r="KM343" s="144"/>
      <c r="KN343" s="144"/>
      <c r="KO343" s="144"/>
      <c r="KP343" s="144"/>
      <c r="KQ343" s="144"/>
      <c r="KR343" s="144"/>
      <c r="KS343" s="144"/>
      <c r="KT343" s="144"/>
      <c r="KU343" s="144"/>
      <c r="KV343" s="144"/>
      <c r="KW343" s="144"/>
      <c r="KX343" s="144"/>
      <c r="KY343" s="144"/>
      <c r="KZ343" s="144"/>
      <c r="LA343" s="144"/>
      <c r="LB343" s="144"/>
      <c r="LC343" s="144"/>
      <c r="LD343" s="144"/>
      <c r="LE343" s="144"/>
      <c r="LF343" s="144"/>
      <c r="LG343" s="144"/>
      <c r="LH343" s="144"/>
      <c r="LI343" s="144"/>
      <c r="LJ343" s="144"/>
      <c r="LK343" s="144"/>
      <c r="LL343" s="144"/>
      <c r="LM343" s="144"/>
      <c r="LN343" s="144"/>
      <c r="LO343" s="144"/>
      <c r="LP343" s="144"/>
      <c r="LQ343" s="144"/>
      <c r="LR343" s="144"/>
      <c r="LS343" s="144"/>
      <c r="LT343" s="144"/>
      <c r="LU343" s="144"/>
      <c r="LV343" s="144"/>
      <c r="LW343" s="144"/>
      <c r="LX343" s="144"/>
      <c r="LY343" s="144"/>
      <c r="LZ343" s="144"/>
      <c r="MA343" s="144"/>
      <c r="MB343" s="144"/>
      <c r="MC343" s="144"/>
      <c r="MD343" s="144"/>
      <c r="ME343" s="144"/>
      <c r="MF343" s="144"/>
      <c r="MG343" s="144"/>
      <c r="MH343" s="144"/>
      <c r="MI343" s="144"/>
      <c r="MJ343" s="144"/>
      <c r="MK343" s="144"/>
      <c r="ML343" s="144"/>
      <c r="MM343" s="144"/>
      <c r="MN343" s="144"/>
      <c r="MO343" s="144"/>
      <c r="MP343" s="144"/>
      <c r="MQ343" s="144"/>
      <c r="MR343" s="144"/>
      <c r="MS343" s="144"/>
      <c r="MT343" s="144"/>
      <c r="MU343" s="144"/>
      <c r="MV343" s="144"/>
      <c r="MW343" s="144"/>
      <c r="MX343" s="144"/>
      <c r="MY343" s="144"/>
      <c r="MZ343" s="144"/>
      <c r="NA343" s="144"/>
      <c r="NB343" s="144"/>
      <c r="NC343" s="144"/>
      <c r="ND343" s="144"/>
      <c r="NE343" s="144"/>
      <c r="NF343" s="144"/>
      <c r="NG343" s="144"/>
      <c r="NH343" s="144"/>
      <c r="NI343" s="144"/>
      <c r="NJ343" s="144"/>
      <c r="NK343" s="144"/>
      <c r="NL343" s="144"/>
      <c r="NM343" s="144"/>
      <c r="NN343" s="144"/>
      <c r="NO343" s="144"/>
      <c r="NP343" s="144"/>
      <c r="NQ343" s="144"/>
      <c r="NR343" s="144"/>
      <c r="NS343" s="144"/>
      <c r="NT343" s="144"/>
      <c r="NU343" s="144"/>
      <c r="NV343" s="144"/>
      <c r="NW343" s="144"/>
      <c r="NX343" s="144"/>
      <c r="NY343" s="144"/>
      <c r="NZ343" s="144"/>
      <c r="OA343" s="144"/>
      <c r="OB343" s="144"/>
      <c r="OC343" s="144"/>
      <c r="OD343" s="144"/>
      <c r="OE343" s="144"/>
      <c r="OF343" s="144"/>
      <c r="OG343" s="144"/>
      <c r="OH343" s="144"/>
      <c r="OI343" s="144"/>
      <c r="OJ343" s="144"/>
      <c r="OK343" s="144"/>
      <c r="OL343" s="144"/>
      <c r="OM343" s="144"/>
      <c r="ON343" s="144"/>
      <c r="OO343" s="144"/>
      <c r="OP343" s="144"/>
      <c r="OQ343" s="144"/>
      <c r="OR343" s="144"/>
      <c r="OS343" s="144"/>
      <c r="OT343" s="144"/>
      <c r="OU343" s="144"/>
      <c r="OV343" s="144"/>
      <c r="OW343" s="144"/>
      <c r="OX343" s="144"/>
      <c r="OY343" s="144"/>
      <c r="OZ343" s="144"/>
      <c r="PA343" s="144"/>
      <c r="PB343" s="144"/>
      <c r="PC343" s="144"/>
      <c r="PD343" s="144"/>
      <c r="PE343" s="144"/>
      <c r="PF343" s="144"/>
      <c r="PG343" s="144"/>
      <c r="PH343" s="144"/>
      <c r="PI343" s="144"/>
      <c r="PJ343" s="144"/>
      <c r="PK343" s="144"/>
      <c r="PL343" s="144"/>
      <c r="PM343" s="144"/>
      <c r="PN343" s="144"/>
      <c r="PO343" s="144"/>
      <c r="PP343" s="144"/>
      <c r="PQ343" s="144"/>
      <c r="PR343" s="144"/>
      <c r="PS343" s="144"/>
      <c r="PT343" s="144"/>
      <c r="PU343" s="144"/>
      <c r="PV343" s="144"/>
      <c r="PW343" s="144"/>
      <c r="PX343" s="144"/>
      <c r="PY343" s="144"/>
      <c r="PZ343" s="144"/>
      <c r="QA343" s="144"/>
      <c r="QB343" s="144"/>
      <c r="QC343" s="144"/>
      <c r="QD343" s="144"/>
      <c r="QE343" s="144"/>
      <c r="QF343" s="144"/>
      <c r="QG343" s="144"/>
      <c r="QH343" s="144"/>
      <c r="QI343" s="144"/>
      <c r="QJ343" s="144"/>
      <c r="QK343" s="144"/>
      <c r="QL343" s="144"/>
      <c r="QM343" s="144"/>
      <c r="QN343" s="144"/>
      <c r="QO343" s="144"/>
      <c r="QP343" s="144"/>
      <c r="QQ343" s="144"/>
      <c r="QR343" s="144"/>
      <c r="QS343" s="144"/>
      <c r="QT343" s="144"/>
      <c r="QU343" s="144"/>
      <c r="QV343" s="144"/>
      <c r="QW343" s="144"/>
      <c r="QX343" s="144"/>
      <c r="QY343" s="144"/>
      <c r="QZ343" s="144"/>
      <c r="RA343" s="144"/>
      <c r="RB343" s="144"/>
      <c r="RC343" s="144"/>
      <c r="RD343" s="144"/>
      <c r="RE343" s="144"/>
      <c r="RF343" s="144"/>
      <c r="RG343" s="144"/>
      <c r="RH343" s="144"/>
      <c r="RI343" s="144"/>
      <c r="RJ343" s="144"/>
      <c r="RK343" s="144"/>
      <c r="RL343" s="144"/>
      <c r="RM343" s="144"/>
      <c r="RN343" s="144"/>
      <c r="RO343" s="144"/>
      <c r="RP343" s="144"/>
      <c r="RQ343" s="144"/>
      <c r="RR343" s="144"/>
      <c r="RS343" s="144"/>
      <c r="RT343" s="144"/>
      <c r="RU343" s="144"/>
      <c r="RV343" s="144"/>
      <c r="RW343" s="144"/>
      <c r="RX343" s="144"/>
      <c r="RY343" s="144"/>
      <c r="RZ343" s="144"/>
      <c r="SA343" s="144"/>
      <c r="SB343" s="144"/>
      <c r="SC343" s="144"/>
      <c r="SD343" s="144"/>
      <c r="SE343" s="144"/>
      <c r="SF343" s="144"/>
      <c r="SG343" s="144"/>
      <c r="SH343" s="144"/>
      <c r="SI343" s="144"/>
      <c r="SJ343" s="144"/>
      <c r="SK343" s="144"/>
      <c r="SL343" s="144"/>
      <c r="SM343" s="144"/>
      <c r="SN343" s="144"/>
      <c r="SO343" s="144"/>
      <c r="SP343" s="144"/>
      <c r="SQ343" s="144"/>
      <c r="SR343" s="144"/>
      <c r="SS343" s="144"/>
      <c r="ST343" s="144"/>
      <c r="SU343" s="144"/>
      <c r="SV343" s="144"/>
      <c r="SW343" s="144"/>
      <c r="SX343" s="144"/>
      <c r="SY343" s="144"/>
      <c r="SZ343" s="144"/>
      <c r="TA343" s="144"/>
      <c r="TB343" s="144"/>
      <c r="TC343" s="144"/>
      <c r="TD343" s="144"/>
      <c r="TE343" s="144"/>
      <c r="TF343" s="144"/>
      <c r="TG343" s="144"/>
      <c r="TH343" s="144"/>
      <c r="TI343" s="144"/>
      <c r="TJ343" s="144"/>
      <c r="TK343" s="144"/>
      <c r="TL343" s="144"/>
      <c r="TM343" s="144"/>
      <c r="TN343" s="144"/>
      <c r="TO343" s="144"/>
      <c r="TP343" s="144"/>
      <c r="TQ343" s="144"/>
      <c r="TR343" s="144"/>
      <c r="TS343" s="144"/>
      <c r="TT343" s="144"/>
      <c r="TU343" s="144"/>
      <c r="TV343" s="144"/>
      <c r="TW343" s="144"/>
      <c r="TX343" s="144"/>
      <c r="TY343" s="144"/>
      <c r="TZ343" s="144"/>
      <c r="UA343" s="144"/>
      <c r="UB343" s="144"/>
      <c r="UC343" s="144"/>
      <c r="UD343" s="144"/>
      <c r="UE343" s="144"/>
      <c r="UF343" s="144"/>
      <c r="UG343" s="144"/>
      <c r="UH343" s="144"/>
      <c r="UI343" s="144"/>
      <c r="UJ343" s="144"/>
      <c r="UK343" s="144"/>
      <c r="UL343" s="144"/>
      <c r="UM343" s="144"/>
      <c r="UN343" s="144"/>
      <c r="UO343" s="144"/>
      <c r="UP343" s="144"/>
      <c r="UQ343" s="144"/>
      <c r="UR343" s="144"/>
      <c r="US343" s="144"/>
      <c r="UT343" s="144"/>
      <c r="UU343" s="144"/>
      <c r="UV343" s="144"/>
      <c r="UW343" s="144"/>
      <c r="UX343" s="144"/>
      <c r="UY343" s="144"/>
      <c r="UZ343" s="144"/>
      <c r="VA343" s="144"/>
      <c r="VB343" s="144"/>
      <c r="VC343" s="144"/>
      <c r="VD343" s="144"/>
      <c r="VE343" s="144"/>
      <c r="VF343" s="144"/>
      <c r="VG343" s="144"/>
      <c r="VH343" s="144"/>
      <c r="VI343" s="144"/>
      <c r="VJ343" s="144"/>
      <c r="VK343" s="144"/>
      <c r="VL343" s="144"/>
      <c r="VM343" s="144"/>
      <c r="VN343" s="144"/>
      <c r="VO343" s="144"/>
      <c r="VP343" s="144"/>
      <c r="VQ343" s="144"/>
      <c r="VR343" s="144"/>
      <c r="VS343" s="144"/>
      <c r="VT343" s="144"/>
      <c r="VU343" s="144"/>
      <c r="VV343" s="144"/>
      <c r="VW343" s="144"/>
      <c r="VX343" s="144"/>
      <c r="VY343" s="144"/>
      <c r="VZ343" s="144"/>
      <c r="WA343" s="144"/>
      <c r="WB343" s="144"/>
      <c r="WC343" s="144"/>
      <c r="WD343" s="144"/>
      <c r="WE343" s="144"/>
      <c r="WF343" s="144"/>
      <c r="WG343" s="144"/>
      <c r="WH343" s="144"/>
      <c r="WI343" s="144"/>
      <c r="WJ343" s="144"/>
      <c r="WK343" s="144"/>
      <c r="WL343" s="144"/>
      <c r="WM343" s="144"/>
      <c r="WN343" s="144"/>
      <c r="WO343" s="144"/>
      <c r="WP343" s="144"/>
      <c r="WQ343" s="144"/>
      <c r="WR343" s="144"/>
      <c r="WS343" s="144"/>
      <c r="WT343" s="144"/>
      <c r="WU343" s="144"/>
      <c r="WV343" s="144"/>
      <c r="WW343" s="144"/>
      <c r="WX343" s="144"/>
      <c r="WY343" s="144"/>
      <c r="WZ343" s="144"/>
      <c r="XA343" s="144"/>
      <c r="XB343" s="144"/>
      <c r="XC343" s="144"/>
      <c r="XD343" s="144"/>
      <c r="XE343" s="144"/>
      <c r="XF343" s="144"/>
      <c r="XG343" s="144"/>
      <c r="XH343" s="144"/>
      <c r="XI343" s="144"/>
      <c r="XJ343" s="144"/>
      <c r="XK343" s="144"/>
      <c r="XL343" s="144"/>
      <c r="XM343" s="144"/>
      <c r="XN343" s="144"/>
      <c r="XO343" s="144"/>
      <c r="XP343" s="144"/>
      <c r="XQ343" s="144"/>
      <c r="XR343" s="144"/>
      <c r="XS343" s="144"/>
      <c r="XT343" s="144"/>
      <c r="XU343" s="144"/>
      <c r="XV343" s="144"/>
      <c r="XW343" s="144"/>
      <c r="XX343" s="144"/>
      <c r="XY343" s="144"/>
      <c r="XZ343" s="144"/>
      <c r="YA343" s="144"/>
      <c r="YB343" s="144"/>
      <c r="YC343" s="144"/>
      <c r="YD343" s="144"/>
      <c r="YE343" s="144"/>
      <c r="YF343" s="144"/>
      <c r="YG343" s="144"/>
      <c r="YH343" s="144"/>
      <c r="YI343" s="144"/>
      <c r="YJ343" s="144"/>
      <c r="YK343" s="144"/>
      <c r="YL343" s="144"/>
      <c r="YM343" s="144"/>
      <c r="YN343" s="144"/>
      <c r="YO343" s="144"/>
      <c r="YP343" s="144"/>
      <c r="YQ343" s="144"/>
      <c r="YR343" s="144"/>
      <c r="YS343" s="144"/>
      <c r="YT343" s="144"/>
      <c r="YU343" s="144"/>
      <c r="YV343" s="144"/>
      <c r="YW343" s="144"/>
      <c r="YX343" s="144"/>
      <c r="YY343" s="144"/>
      <c r="YZ343" s="144"/>
      <c r="ZA343" s="144"/>
      <c r="ZB343" s="144"/>
      <c r="ZC343" s="144"/>
      <c r="ZD343" s="144"/>
      <c r="ZE343" s="144"/>
      <c r="ZF343" s="144"/>
      <c r="ZG343" s="144"/>
      <c r="ZH343" s="144"/>
      <c r="ZI343" s="144"/>
      <c r="ZJ343" s="144"/>
      <c r="ZK343" s="144"/>
      <c r="ZL343" s="144"/>
      <c r="ZM343" s="144"/>
      <c r="ZN343" s="144"/>
      <c r="ZO343" s="144"/>
      <c r="ZP343" s="144"/>
      <c r="ZQ343" s="144"/>
      <c r="ZR343" s="144"/>
      <c r="ZS343" s="144"/>
      <c r="ZT343" s="144"/>
      <c r="ZU343" s="144"/>
      <c r="ZV343" s="144"/>
      <c r="ZW343" s="144"/>
      <c r="ZX343" s="144"/>
      <c r="ZY343" s="144"/>
      <c r="ZZ343" s="144"/>
      <c r="AAA343" s="144"/>
      <c r="AAB343" s="144"/>
      <c r="AAC343" s="144"/>
      <c r="AAD343" s="144"/>
      <c r="AAE343" s="144"/>
      <c r="AAF343" s="144"/>
      <c r="AAG343" s="144"/>
      <c r="AAH343" s="144"/>
      <c r="AAI343" s="144"/>
      <c r="AAJ343" s="144"/>
      <c r="AAK343" s="144"/>
      <c r="AAL343" s="144"/>
      <c r="AAM343" s="144"/>
      <c r="AAN343" s="144"/>
      <c r="AAO343" s="144"/>
      <c r="AAP343" s="144"/>
      <c r="AAQ343" s="144"/>
      <c r="AAR343" s="144"/>
      <c r="AAS343" s="144"/>
      <c r="AAT343" s="144"/>
      <c r="AAU343" s="144"/>
      <c r="AAV343" s="144"/>
      <c r="AAW343" s="144"/>
      <c r="AAX343" s="144"/>
      <c r="AAY343" s="144"/>
      <c r="AAZ343" s="144"/>
      <c r="ABA343" s="144"/>
      <c r="ABB343" s="144"/>
      <c r="ABC343" s="144"/>
      <c r="ABD343" s="144"/>
      <c r="ABE343" s="144"/>
      <c r="ABF343" s="144"/>
      <c r="ABG343" s="144"/>
      <c r="ABH343" s="144"/>
      <c r="ABI343" s="144"/>
      <c r="ABJ343" s="144"/>
      <c r="ABK343" s="144"/>
      <c r="ABL343" s="144"/>
      <c r="ABM343" s="144"/>
      <c r="ABN343" s="144"/>
      <c r="ABO343" s="144"/>
      <c r="ABP343" s="144"/>
      <c r="ABQ343" s="144"/>
      <c r="ABR343" s="144"/>
      <c r="ABS343" s="144"/>
      <c r="ABT343" s="144"/>
      <c r="ABU343" s="144"/>
      <c r="ABV343" s="144"/>
      <c r="ABW343" s="144"/>
      <c r="ABX343" s="144"/>
      <c r="ABY343" s="144"/>
      <c r="ABZ343" s="144"/>
      <c r="ACA343" s="144"/>
      <c r="ACB343" s="144"/>
      <c r="ACC343" s="144"/>
      <c r="ACD343" s="144"/>
      <c r="ACE343" s="144"/>
      <c r="ACF343" s="144"/>
      <c r="ACG343" s="144"/>
      <c r="ACH343" s="144"/>
      <c r="ACI343" s="144"/>
      <c r="ACJ343" s="144"/>
      <c r="ACK343" s="144"/>
      <c r="ACL343" s="144"/>
      <c r="ACM343" s="144"/>
      <c r="ACN343" s="144"/>
      <c r="ACO343" s="144"/>
      <c r="ACP343" s="144"/>
      <c r="ACQ343" s="144"/>
      <c r="ACR343" s="144"/>
      <c r="ACS343" s="144"/>
      <c r="ACT343" s="144"/>
      <c r="ACU343" s="144"/>
      <c r="ACV343" s="144"/>
      <c r="ACW343" s="144"/>
      <c r="ACX343" s="144"/>
      <c r="ACY343" s="144"/>
      <c r="ACZ343" s="144"/>
      <c r="ADA343" s="144"/>
    </row>
    <row r="344" spans="1:786" s="1" customFormat="1" ht="15.6" x14ac:dyDescent="0.3">
      <c r="A344" s="38">
        <v>3</v>
      </c>
      <c r="B344" s="41" t="s">
        <v>922</v>
      </c>
      <c r="C344" s="24" t="s">
        <v>65</v>
      </c>
      <c r="D344" s="25"/>
      <c r="E344" s="25" t="s">
        <v>81</v>
      </c>
      <c r="F344" s="25"/>
      <c r="G344" s="79"/>
      <c r="H344" s="25">
        <v>1</v>
      </c>
      <c r="I344" s="25" t="s">
        <v>47</v>
      </c>
      <c r="J344" s="25" t="s">
        <v>99</v>
      </c>
      <c r="K344" s="95">
        <v>20</v>
      </c>
      <c r="L344" s="28">
        <v>1942</v>
      </c>
      <c r="M344" s="92">
        <v>1942</v>
      </c>
      <c r="N344" s="30">
        <v>40000</v>
      </c>
      <c r="O344" s="31"/>
      <c r="P344" s="31"/>
      <c r="Q344" s="32" t="s">
        <v>429</v>
      </c>
      <c r="R344" s="33" t="s">
        <v>923</v>
      </c>
      <c r="S344" s="34"/>
      <c r="T344" s="35" t="str">
        <f t="shared" si="41"/>
        <v>Cu</v>
      </c>
      <c r="U344" s="34">
        <v>4</v>
      </c>
      <c r="V344" s="34"/>
      <c r="W344" s="34"/>
      <c r="X344" s="34"/>
      <c r="Y344" s="34">
        <v>1882</v>
      </c>
      <c r="Z344" s="34"/>
      <c r="AA344" s="34" t="s">
        <v>390</v>
      </c>
      <c r="AC344" s="36">
        <f t="shared" si="42"/>
        <v>2.1089782896502419E-2</v>
      </c>
      <c r="AD344" s="36">
        <f t="shared" si="43"/>
        <v>0</v>
      </c>
      <c r="AE344" s="36">
        <f t="shared" si="44"/>
        <v>0</v>
      </c>
      <c r="AF344" s="36">
        <f t="shared" si="45"/>
        <v>2.1089782896502419E-2</v>
      </c>
      <c r="AG344" s="37"/>
      <c r="AH344" s="37">
        <f>IF(A344=1,AF344,0)</f>
        <v>0</v>
      </c>
      <c r="AI344" s="37">
        <f>IF(A344=2,AF344,0)</f>
        <v>0</v>
      </c>
      <c r="AJ344" s="37">
        <f>IF(A344=3,AF344,0)</f>
        <v>2.1089782896502419E-2</v>
      </c>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c r="BO344" s="142"/>
      <c r="BP344" s="142"/>
      <c r="BQ344" s="142"/>
      <c r="BR344" s="142"/>
      <c r="BS344" s="142"/>
      <c r="BT344" s="142"/>
      <c r="BU344" s="142"/>
      <c r="BV344" s="142"/>
      <c r="BW344" s="142"/>
      <c r="BX344" s="142"/>
      <c r="BY344" s="142"/>
      <c r="BZ344" s="142"/>
      <c r="CA344" s="142"/>
      <c r="CB344" s="142"/>
      <c r="CC344" s="142"/>
      <c r="CD344" s="142"/>
      <c r="CE344" s="142"/>
      <c r="CF344" s="142"/>
      <c r="CG344" s="142"/>
      <c r="CH344" s="142"/>
      <c r="CI344" s="142"/>
      <c r="CJ344" s="142"/>
      <c r="CK344" s="142"/>
      <c r="CL344" s="142"/>
      <c r="CM344" s="142"/>
      <c r="CN344" s="142"/>
      <c r="CO344" s="142"/>
      <c r="CP344" s="142"/>
      <c r="CQ344" s="142"/>
      <c r="CR344" s="142"/>
      <c r="CS344" s="142"/>
      <c r="CT344" s="142"/>
      <c r="CU344" s="142"/>
      <c r="CV344" s="142"/>
      <c r="CW344" s="142"/>
      <c r="CX344" s="142"/>
      <c r="CY344" s="142"/>
      <c r="CZ344" s="142"/>
      <c r="DA344" s="142"/>
      <c r="DB344" s="142"/>
      <c r="DC344" s="142"/>
      <c r="DD344" s="142"/>
      <c r="DE344" s="142"/>
      <c r="DF344" s="142"/>
      <c r="DG344" s="142"/>
      <c r="DH344" s="142"/>
      <c r="DI344" s="142"/>
      <c r="DJ344" s="142"/>
      <c r="DK344" s="142"/>
      <c r="DL344" s="142"/>
      <c r="DM344" s="142"/>
      <c r="DN344" s="142"/>
      <c r="DO344" s="142"/>
      <c r="DP344" s="142"/>
      <c r="DQ344" s="142"/>
      <c r="DR344" s="142"/>
      <c r="DS344" s="142"/>
      <c r="DT344" s="142"/>
      <c r="DU344" s="142"/>
      <c r="DV344" s="142"/>
      <c r="DW344" s="142"/>
      <c r="DX344" s="142"/>
      <c r="DY344" s="142"/>
      <c r="DZ344" s="142"/>
      <c r="EA344" s="142"/>
      <c r="EB344" s="142"/>
      <c r="EC344" s="142"/>
      <c r="ED344" s="145"/>
      <c r="EE344" s="145"/>
      <c r="EF344" s="145"/>
      <c r="EG344" s="145"/>
      <c r="EH344" s="145"/>
      <c r="EI344" s="145"/>
      <c r="EJ344" s="145"/>
      <c r="EK344" s="145"/>
      <c r="EL344" s="145"/>
      <c r="EM344" s="145"/>
      <c r="EN344" s="145"/>
      <c r="EO344" s="145"/>
      <c r="EP344" s="145"/>
      <c r="EQ344" s="145"/>
      <c r="ER344" s="145"/>
      <c r="ES344" s="145"/>
      <c r="ET344" s="145"/>
      <c r="EU344" s="145"/>
      <c r="EV344" s="145"/>
      <c r="EW344" s="145"/>
      <c r="EX344" s="145"/>
      <c r="EY344" s="145"/>
      <c r="EZ344" s="145"/>
      <c r="FA344" s="145"/>
      <c r="FB344" s="145"/>
      <c r="FC344" s="145"/>
      <c r="FD344" s="145"/>
      <c r="FE344" s="145"/>
      <c r="FF344" s="145"/>
      <c r="FG344" s="145"/>
      <c r="FH344" s="145"/>
      <c r="FI344" s="145"/>
      <c r="FJ344" s="145"/>
      <c r="FK344" s="145"/>
      <c r="FL344" s="145"/>
      <c r="FM344" s="145"/>
      <c r="FN344" s="145"/>
      <c r="FO344" s="145"/>
      <c r="FP344" s="145"/>
      <c r="FQ344" s="145"/>
      <c r="FR344" s="145"/>
      <c r="FS344" s="145"/>
      <c r="FT344" s="145"/>
      <c r="FU344" s="145"/>
      <c r="FV344" s="145"/>
      <c r="FW344" s="145"/>
      <c r="FX344" s="145"/>
      <c r="FY344" s="145"/>
      <c r="FZ344" s="145"/>
      <c r="GA344" s="145"/>
      <c r="GB344" s="145"/>
      <c r="GC344" s="145"/>
      <c r="GD344" s="145"/>
      <c r="GE344" s="145"/>
      <c r="GF344" s="145"/>
      <c r="GG344" s="145"/>
      <c r="GH344" s="145"/>
      <c r="GI344" s="145"/>
      <c r="GJ344" s="145"/>
      <c r="GK344" s="145"/>
      <c r="GL344" s="145"/>
      <c r="GM344" s="145"/>
      <c r="GN344" s="145"/>
      <c r="GO344" s="145"/>
      <c r="GP344" s="145"/>
      <c r="GQ344" s="145"/>
      <c r="GR344" s="145"/>
      <c r="GS344" s="145"/>
      <c r="GT344" s="145"/>
      <c r="GU344" s="145"/>
      <c r="GV344" s="145"/>
      <c r="GW344" s="145"/>
      <c r="GX344" s="145"/>
      <c r="GY344" s="145"/>
      <c r="GZ344" s="145"/>
      <c r="HA344" s="145"/>
      <c r="HB344" s="145"/>
      <c r="HC344" s="145"/>
      <c r="HD344" s="145"/>
      <c r="HE344" s="145"/>
      <c r="HF344" s="145"/>
      <c r="HG344" s="145"/>
      <c r="HH344" s="145"/>
      <c r="HI344" s="145"/>
      <c r="HJ344" s="145"/>
      <c r="HK344" s="145"/>
      <c r="HL344" s="145"/>
      <c r="HM344" s="145"/>
      <c r="HN344" s="145"/>
      <c r="HO344" s="145"/>
      <c r="HP344" s="145"/>
      <c r="HQ344" s="145"/>
      <c r="HR344" s="145"/>
      <c r="HS344" s="145"/>
      <c r="HT344" s="145"/>
      <c r="HU344" s="145"/>
      <c r="HV344" s="145"/>
      <c r="HW344" s="145"/>
      <c r="HX344" s="145"/>
      <c r="HY344" s="145"/>
      <c r="HZ344" s="145"/>
      <c r="IA344" s="145"/>
      <c r="IB344" s="145"/>
      <c r="IC344" s="145"/>
      <c r="ID344" s="145"/>
      <c r="IE344" s="145"/>
      <c r="IF344" s="145"/>
      <c r="IG344" s="145"/>
      <c r="IH344" s="145"/>
      <c r="II344" s="145"/>
      <c r="IJ344" s="145"/>
      <c r="IK344" s="145"/>
      <c r="IL344" s="145"/>
      <c r="IM344" s="145"/>
      <c r="IN344" s="145"/>
      <c r="IO344" s="145"/>
      <c r="IP344" s="145"/>
      <c r="IQ344" s="145"/>
      <c r="IR344" s="145"/>
      <c r="IS344" s="145"/>
      <c r="IT344" s="145"/>
      <c r="IU344" s="145"/>
      <c r="IV344" s="145"/>
      <c r="IW344" s="145"/>
      <c r="IX344" s="145"/>
      <c r="IY344" s="145"/>
      <c r="IZ344" s="145"/>
      <c r="JA344" s="145"/>
      <c r="JB344" s="145"/>
      <c r="JC344" s="145"/>
      <c r="JD344" s="145"/>
      <c r="JE344" s="145"/>
      <c r="JF344" s="145"/>
      <c r="JG344" s="145"/>
      <c r="JH344" s="145"/>
      <c r="JI344" s="145"/>
      <c r="JJ344" s="145"/>
      <c r="JK344" s="145"/>
      <c r="JL344" s="145"/>
      <c r="JM344" s="145"/>
      <c r="JN344" s="145"/>
      <c r="JO344" s="145"/>
      <c r="JP344" s="145"/>
      <c r="JQ344" s="145"/>
      <c r="JR344" s="145"/>
      <c r="JS344" s="145"/>
      <c r="JT344" s="145"/>
      <c r="JU344" s="145"/>
      <c r="JV344" s="145"/>
      <c r="JW344" s="145"/>
      <c r="JX344" s="145"/>
      <c r="JY344" s="145"/>
      <c r="JZ344" s="145"/>
      <c r="KA344" s="145"/>
      <c r="KB344" s="145"/>
      <c r="KC344" s="145"/>
      <c r="KD344" s="145"/>
      <c r="KE344" s="145"/>
      <c r="KF344" s="145"/>
      <c r="KG344" s="145"/>
      <c r="KH344" s="145"/>
      <c r="KI344" s="145"/>
      <c r="KJ344" s="145"/>
      <c r="KK344" s="145"/>
      <c r="KL344" s="145"/>
      <c r="KM344" s="145"/>
      <c r="KN344" s="145"/>
      <c r="KO344" s="145"/>
      <c r="KP344" s="145"/>
      <c r="KQ344" s="145"/>
      <c r="KR344" s="145"/>
      <c r="KS344" s="145"/>
      <c r="KT344" s="145"/>
      <c r="KU344" s="145"/>
      <c r="KV344" s="145"/>
      <c r="KW344" s="145"/>
      <c r="KX344" s="145"/>
      <c r="KY344" s="145"/>
      <c r="KZ344" s="145"/>
      <c r="LA344" s="145"/>
      <c r="LB344" s="145"/>
      <c r="LC344" s="145"/>
      <c r="LD344" s="145"/>
      <c r="LE344" s="145"/>
      <c r="LF344" s="145"/>
      <c r="LG344" s="145"/>
      <c r="LH344" s="145"/>
      <c r="LI344" s="145"/>
      <c r="LJ344" s="145"/>
      <c r="LK344" s="145"/>
      <c r="LL344" s="145"/>
      <c r="LM344" s="145"/>
      <c r="LN344" s="145"/>
      <c r="LO344" s="145"/>
      <c r="LP344" s="145"/>
      <c r="LQ344" s="145"/>
      <c r="LR344" s="145"/>
      <c r="LS344" s="145"/>
      <c r="LT344" s="145"/>
      <c r="LU344" s="145"/>
      <c r="LV344" s="145"/>
      <c r="LW344" s="145"/>
      <c r="LX344" s="145"/>
      <c r="LY344" s="145"/>
      <c r="LZ344" s="145"/>
      <c r="MA344" s="145"/>
      <c r="MB344" s="145"/>
      <c r="MC344" s="145"/>
      <c r="MD344" s="145"/>
      <c r="ME344" s="145"/>
      <c r="MF344" s="145"/>
      <c r="MG344" s="145"/>
      <c r="MH344" s="145"/>
      <c r="MI344" s="145"/>
      <c r="MJ344" s="145"/>
      <c r="MK344" s="145"/>
      <c r="ML344" s="145"/>
      <c r="MM344" s="145"/>
      <c r="MN344" s="145"/>
      <c r="MO344" s="145"/>
      <c r="MP344" s="145"/>
      <c r="MQ344" s="145"/>
      <c r="MR344" s="145"/>
      <c r="MS344" s="145"/>
      <c r="MT344" s="145"/>
      <c r="MU344" s="145"/>
      <c r="MV344" s="145"/>
      <c r="MW344" s="145"/>
      <c r="MX344" s="145"/>
      <c r="MY344" s="145"/>
      <c r="MZ344" s="145"/>
      <c r="NA344" s="145"/>
      <c r="NB344" s="145"/>
      <c r="NC344" s="145"/>
      <c r="ND344" s="145"/>
      <c r="NE344" s="145"/>
      <c r="NF344" s="145"/>
      <c r="NG344" s="145"/>
      <c r="NH344" s="145"/>
      <c r="NI344" s="145"/>
      <c r="NJ344" s="145"/>
      <c r="NK344" s="145"/>
      <c r="NL344" s="145"/>
      <c r="NM344" s="145"/>
      <c r="NN344" s="145"/>
      <c r="NO344" s="145"/>
      <c r="NP344" s="145"/>
      <c r="NQ344" s="145"/>
      <c r="NR344" s="145"/>
      <c r="NS344" s="145"/>
      <c r="NT344" s="145"/>
      <c r="NU344" s="145"/>
      <c r="NV344" s="145"/>
      <c r="NW344" s="145"/>
      <c r="NX344" s="145"/>
      <c r="NY344" s="145"/>
      <c r="NZ344" s="145"/>
      <c r="OA344" s="145"/>
      <c r="OB344" s="145"/>
      <c r="OC344" s="145"/>
      <c r="OD344" s="145"/>
      <c r="OE344" s="145"/>
      <c r="OF344" s="145"/>
      <c r="OG344" s="145"/>
      <c r="OH344" s="145"/>
      <c r="OI344" s="145"/>
      <c r="OJ344" s="145"/>
      <c r="OK344" s="145"/>
      <c r="OL344" s="145"/>
      <c r="OM344" s="145"/>
      <c r="ON344" s="145"/>
      <c r="OO344" s="145"/>
      <c r="OP344" s="145"/>
      <c r="OQ344" s="145"/>
      <c r="OR344" s="145"/>
      <c r="OS344" s="145"/>
      <c r="OT344" s="145"/>
      <c r="OU344" s="145"/>
      <c r="OV344" s="145"/>
      <c r="OW344" s="145"/>
      <c r="OX344" s="145"/>
      <c r="OY344" s="145"/>
      <c r="OZ344" s="145"/>
      <c r="PA344" s="145"/>
      <c r="PB344" s="145"/>
      <c r="PC344" s="145"/>
      <c r="PD344" s="145"/>
      <c r="PE344" s="145"/>
      <c r="PF344" s="145"/>
      <c r="PG344" s="145"/>
      <c r="PH344" s="145"/>
      <c r="PI344" s="145"/>
      <c r="PJ344" s="145"/>
      <c r="PK344" s="145"/>
      <c r="PL344" s="145"/>
      <c r="PM344" s="145"/>
      <c r="PN344" s="145"/>
      <c r="PO344" s="145"/>
      <c r="PP344" s="145"/>
      <c r="PQ344" s="145"/>
      <c r="PR344" s="145"/>
      <c r="PS344" s="145"/>
      <c r="PT344" s="145"/>
      <c r="PU344" s="145"/>
      <c r="PV344" s="145"/>
      <c r="PW344" s="145"/>
      <c r="PX344" s="145"/>
      <c r="PY344" s="145"/>
      <c r="PZ344" s="145"/>
      <c r="QA344" s="145"/>
      <c r="QB344" s="145"/>
      <c r="QC344" s="145"/>
      <c r="QD344" s="145"/>
      <c r="QE344" s="145"/>
      <c r="QF344" s="145"/>
      <c r="QG344" s="145"/>
      <c r="QH344" s="145"/>
      <c r="QI344" s="145"/>
      <c r="QJ344" s="145"/>
      <c r="QK344" s="145"/>
      <c r="QL344" s="145"/>
      <c r="QM344" s="145"/>
      <c r="QN344" s="145"/>
      <c r="QO344" s="145"/>
      <c r="QP344" s="145"/>
      <c r="QQ344" s="145"/>
      <c r="QR344" s="145"/>
      <c r="QS344" s="145"/>
      <c r="QT344" s="145"/>
      <c r="QU344" s="145"/>
      <c r="QV344" s="145"/>
      <c r="QW344" s="145"/>
      <c r="QX344" s="145"/>
      <c r="QY344" s="145"/>
      <c r="QZ344" s="145"/>
      <c r="RA344" s="145"/>
      <c r="RB344" s="145"/>
      <c r="RC344" s="145"/>
      <c r="RD344" s="145"/>
      <c r="RE344" s="145"/>
      <c r="RF344" s="145"/>
      <c r="RG344" s="145"/>
      <c r="RH344" s="145"/>
      <c r="RI344" s="145"/>
      <c r="RJ344" s="145"/>
      <c r="RK344" s="145"/>
      <c r="RL344" s="145"/>
      <c r="RM344" s="145"/>
      <c r="RN344" s="145"/>
      <c r="RO344" s="145"/>
      <c r="RP344" s="145"/>
      <c r="RQ344" s="145"/>
      <c r="RR344" s="145"/>
      <c r="RS344" s="145"/>
      <c r="RT344" s="145"/>
      <c r="RU344" s="145"/>
      <c r="RV344" s="145"/>
      <c r="RW344" s="145"/>
      <c r="RX344" s="145"/>
      <c r="RY344" s="145"/>
      <c r="RZ344" s="145"/>
      <c r="SA344" s="145"/>
      <c r="SB344" s="145"/>
      <c r="SC344" s="145"/>
      <c r="SD344" s="145"/>
      <c r="SE344" s="145"/>
      <c r="SF344" s="145"/>
      <c r="SG344" s="145"/>
      <c r="SH344" s="145"/>
      <c r="SI344" s="145"/>
      <c r="SJ344" s="145"/>
      <c r="SK344" s="145"/>
      <c r="SL344" s="145"/>
      <c r="SM344" s="145"/>
      <c r="SN344" s="145"/>
      <c r="SO344" s="145"/>
      <c r="SP344" s="145"/>
      <c r="SQ344" s="145"/>
      <c r="SR344" s="145"/>
      <c r="SS344" s="145"/>
      <c r="ST344" s="145"/>
      <c r="SU344" s="145"/>
      <c r="SV344" s="145"/>
      <c r="SW344" s="145"/>
      <c r="SX344" s="145"/>
      <c r="SY344" s="145"/>
      <c r="SZ344" s="145"/>
      <c r="TA344" s="145"/>
      <c r="TB344" s="145"/>
      <c r="TC344" s="145"/>
      <c r="TD344" s="145"/>
      <c r="TE344" s="145"/>
      <c r="TF344" s="145"/>
      <c r="TG344" s="145"/>
      <c r="TH344" s="145"/>
      <c r="TI344" s="145"/>
      <c r="TJ344" s="145"/>
      <c r="TK344" s="145"/>
      <c r="TL344" s="145"/>
      <c r="TM344" s="145"/>
      <c r="TN344" s="145"/>
      <c r="TO344" s="145"/>
      <c r="TP344" s="145"/>
      <c r="TQ344" s="145"/>
      <c r="TR344" s="145"/>
      <c r="TS344" s="145"/>
      <c r="TT344" s="145"/>
      <c r="TU344" s="145"/>
      <c r="TV344" s="145"/>
      <c r="TW344" s="145"/>
      <c r="TX344" s="145"/>
      <c r="TY344" s="145"/>
      <c r="TZ344" s="145"/>
      <c r="UA344" s="145"/>
      <c r="UB344" s="145"/>
      <c r="UC344" s="145"/>
      <c r="UD344" s="145"/>
      <c r="UE344" s="145"/>
      <c r="UF344" s="145"/>
      <c r="UG344" s="145"/>
      <c r="UH344" s="145"/>
      <c r="UI344" s="145"/>
      <c r="UJ344" s="145"/>
      <c r="UK344" s="145"/>
      <c r="UL344" s="145"/>
      <c r="UM344" s="145"/>
      <c r="UN344" s="145"/>
      <c r="UO344" s="145"/>
      <c r="UP344" s="145"/>
      <c r="UQ344" s="145"/>
      <c r="UR344" s="145"/>
      <c r="US344" s="145"/>
      <c r="UT344" s="145"/>
      <c r="UU344" s="145"/>
      <c r="UV344" s="145"/>
      <c r="UW344" s="145"/>
      <c r="UX344" s="145"/>
      <c r="UY344" s="145"/>
      <c r="UZ344" s="145"/>
      <c r="VA344" s="145"/>
      <c r="VB344" s="145"/>
      <c r="VC344" s="145"/>
      <c r="VD344" s="145"/>
      <c r="VE344" s="145"/>
      <c r="VF344" s="145"/>
      <c r="VG344" s="145"/>
      <c r="VH344" s="145"/>
      <c r="VI344" s="145"/>
      <c r="VJ344" s="145"/>
      <c r="VK344" s="145"/>
      <c r="VL344" s="145"/>
      <c r="VM344" s="145"/>
      <c r="VN344" s="145"/>
      <c r="VO344" s="145"/>
      <c r="VP344" s="145"/>
      <c r="VQ344" s="145"/>
      <c r="VR344" s="145"/>
      <c r="VS344" s="145"/>
      <c r="VT344" s="145"/>
      <c r="VU344" s="145"/>
      <c r="VV344" s="145"/>
      <c r="VW344" s="145"/>
      <c r="VX344" s="145"/>
      <c r="VY344" s="145"/>
      <c r="VZ344" s="145"/>
      <c r="WA344" s="145"/>
      <c r="WB344" s="145"/>
      <c r="WC344" s="145"/>
      <c r="WD344" s="145"/>
      <c r="WE344" s="145"/>
      <c r="WF344" s="145"/>
      <c r="WG344" s="145"/>
      <c r="WH344" s="145"/>
      <c r="WI344" s="145"/>
      <c r="WJ344" s="145"/>
      <c r="WK344" s="145"/>
      <c r="WL344" s="145"/>
      <c r="WM344" s="145"/>
      <c r="WN344" s="145"/>
      <c r="WO344" s="145"/>
      <c r="WP344" s="145"/>
      <c r="WQ344" s="145"/>
      <c r="WR344" s="145"/>
      <c r="WS344" s="145"/>
      <c r="WT344" s="145"/>
      <c r="WU344" s="145"/>
      <c r="WV344" s="145"/>
      <c r="WW344" s="145"/>
      <c r="WX344" s="145"/>
      <c r="WY344" s="145"/>
      <c r="WZ344" s="145"/>
      <c r="XA344" s="145"/>
      <c r="XB344" s="145"/>
      <c r="XC344" s="145"/>
      <c r="XD344" s="145"/>
      <c r="XE344" s="145"/>
      <c r="XF344" s="145"/>
      <c r="XG344" s="145"/>
      <c r="XH344" s="145"/>
      <c r="XI344" s="145"/>
      <c r="XJ344" s="145"/>
      <c r="XK344" s="145"/>
      <c r="XL344" s="145"/>
      <c r="XM344" s="145"/>
      <c r="XN344" s="145"/>
      <c r="XO344" s="145"/>
      <c r="XP344" s="145"/>
      <c r="XQ344" s="145"/>
      <c r="XR344" s="145"/>
      <c r="XS344" s="145"/>
      <c r="XT344" s="145"/>
      <c r="XU344" s="145"/>
      <c r="XV344" s="145"/>
      <c r="XW344" s="145"/>
      <c r="XX344" s="145"/>
      <c r="XY344" s="145"/>
      <c r="XZ344" s="145"/>
      <c r="YA344" s="145"/>
      <c r="YB344" s="145"/>
      <c r="YC344" s="145"/>
      <c r="YD344" s="145"/>
      <c r="YE344" s="145"/>
      <c r="YF344" s="145"/>
      <c r="YG344" s="145"/>
      <c r="YH344" s="145"/>
      <c r="YI344" s="145"/>
      <c r="YJ344" s="145"/>
      <c r="YK344" s="145"/>
      <c r="YL344" s="145"/>
      <c r="YM344" s="145"/>
      <c r="YN344" s="145"/>
      <c r="YO344" s="145"/>
      <c r="YP344" s="145"/>
      <c r="YQ344" s="145"/>
      <c r="YR344" s="145"/>
      <c r="YS344" s="145"/>
      <c r="YT344" s="145"/>
      <c r="YU344" s="145"/>
      <c r="YV344" s="145"/>
      <c r="YW344" s="145"/>
      <c r="YX344" s="145"/>
      <c r="YY344" s="145"/>
      <c r="YZ344" s="145"/>
      <c r="ZA344" s="145"/>
      <c r="ZB344" s="145"/>
      <c r="ZC344" s="145"/>
      <c r="ZD344" s="145"/>
      <c r="ZE344" s="145"/>
      <c r="ZF344" s="145"/>
      <c r="ZG344" s="145"/>
      <c r="ZH344" s="145"/>
      <c r="ZI344" s="145"/>
      <c r="ZJ344" s="145"/>
      <c r="ZK344" s="145"/>
      <c r="ZL344" s="145"/>
      <c r="ZM344" s="145"/>
      <c r="ZN344" s="145"/>
      <c r="ZO344" s="145"/>
      <c r="ZP344" s="145"/>
      <c r="ZQ344" s="145"/>
      <c r="ZR344" s="145"/>
      <c r="ZS344" s="145"/>
      <c r="ZT344" s="145"/>
      <c r="ZU344" s="145"/>
      <c r="ZV344" s="145"/>
      <c r="ZW344" s="145"/>
      <c r="ZX344" s="145"/>
      <c r="ZY344" s="145"/>
      <c r="ZZ344" s="145"/>
      <c r="AAA344" s="145"/>
      <c r="AAB344" s="145"/>
      <c r="AAC344" s="145"/>
      <c r="AAD344" s="145"/>
      <c r="AAE344" s="145"/>
      <c r="AAF344" s="145"/>
      <c r="AAG344" s="145"/>
      <c r="AAH344" s="145"/>
      <c r="AAI344" s="145"/>
      <c r="AAJ344" s="145"/>
      <c r="AAK344" s="145"/>
      <c r="AAL344" s="145"/>
      <c r="AAM344" s="145"/>
      <c r="AAN344" s="145"/>
      <c r="AAO344" s="145"/>
      <c r="AAP344" s="145"/>
      <c r="AAQ344" s="145"/>
      <c r="AAR344" s="145"/>
      <c r="AAS344" s="145"/>
      <c r="AAT344" s="145"/>
      <c r="AAU344" s="145"/>
      <c r="AAV344" s="145"/>
      <c r="AAW344" s="145"/>
      <c r="AAX344" s="145"/>
      <c r="AAY344" s="145"/>
      <c r="AAZ344" s="145"/>
      <c r="ABA344" s="145"/>
      <c r="ABB344" s="145"/>
      <c r="ABC344" s="145"/>
      <c r="ABD344" s="145"/>
      <c r="ABE344" s="145"/>
      <c r="ABF344" s="145"/>
      <c r="ABG344" s="145"/>
      <c r="ABH344" s="145"/>
      <c r="ABI344" s="145"/>
      <c r="ABJ344" s="145"/>
      <c r="ABK344" s="145"/>
      <c r="ABL344" s="145"/>
      <c r="ABM344" s="145"/>
      <c r="ABN344" s="145"/>
      <c r="ABO344" s="145"/>
      <c r="ABP344" s="145"/>
      <c r="ABQ344" s="145"/>
      <c r="ABR344" s="145"/>
      <c r="ABS344" s="145"/>
      <c r="ABT344" s="145"/>
      <c r="ABU344" s="145"/>
      <c r="ABV344" s="145"/>
      <c r="ABW344" s="145"/>
      <c r="ABX344" s="145"/>
      <c r="ABY344" s="145"/>
      <c r="ABZ344" s="145"/>
      <c r="ACA344" s="145"/>
      <c r="ACB344" s="145"/>
      <c r="ACC344" s="145"/>
      <c r="ACD344" s="145"/>
      <c r="ACE344" s="145"/>
      <c r="ACF344" s="145"/>
      <c r="ACG344" s="145"/>
      <c r="ACH344" s="145"/>
      <c r="ACI344" s="145"/>
      <c r="ACJ344" s="145"/>
      <c r="ACK344" s="145"/>
      <c r="ACL344" s="145"/>
      <c r="ACM344" s="145"/>
      <c r="ACN344" s="145"/>
      <c r="ACO344" s="145"/>
      <c r="ACP344" s="145"/>
      <c r="ACQ344" s="145"/>
      <c r="ACR344" s="145"/>
      <c r="ACS344" s="145"/>
      <c r="ACT344" s="145"/>
      <c r="ACU344" s="145"/>
      <c r="ACV344" s="145"/>
      <c r="ACW344" s="145"/>
      <c r="ACX344" s="145"/>
      <c r="ACY344" s="145"/>
      <c r="ACZ344" s="145"/>
      <c r="ADA344" s="145"/>
    </row>
    <row r="345" spans="1:786" s="1" customFormat="1" ht="15.6" x14ac:dyDescent="0.3">
      <c r="A345" s="38">
        <v>3</v>
      </c>
      <c r="B345" s="41" t="s">
        <v>924</v>
      </c>
      <c r="C345" s="24" t="s">
        <v>65</v>
      </c>
      <c r="D345" s="25" t="s">
        <v>58</v>
      </c>
      <c r="E345" s="25" t="s">
        <v>81</v>
      </c>
      <c r="F345" s="25"/>
      <c r="G345" s="79"/>
      <c r="H345" s="25">
        <v>1</v>
      </c>
      <c r="I345" s="25" t="s">
        <v>47</v>
      </c>
      <c r="J345" s="25" t="s">
        <v>108</v>
      </c>
      <c r="K345" s="95">
        <v>63</v>
      </c>
      <c r="L345" s="28">
        <v>1942</v>
      </c>
      <c r="M345" s="92">
        <v>1942</v>
      </c>
      <c r="N345" s="30"/>
      <c r="O345" s="31"/>
      <c r="P345" s="31"/>
      <c r="Q345" s="32" t="s">
        <v>429</v>
      </c>
      <c r="R345" s="33" t="s">
        <v>925</v>
      </c>
      <c r="S345" s="34" t="s">
        <v>172</v>
      </c>
      <c r="T345" s="35" t="str">
        <f t="shared" si="41"/>
        <v>Cu</v>
      </c>
      <c r="U345" s="34">
        <v>3500</v>
      </c>
      <c r="V345" s="34">
        <v>0.75</v>
      </c>
      <c r="W345" s="34">
        <v>0.35</v>
      </c>
      <c r="X345" s="34">
        <v>1.210732740464636</v>
      </c>
      <c r="Y345" s="34">
        <v>1865</v>
      </c>
      <c r="Z345" s="34">
        <v>400</v>
      </c>
      <c r="AA345" s="34" t="s">
        <v>173</v>
      </c>
      <c r="AC345" s="36">
        <f t="shared" si="42"/>
        <v>0</v>
      </c>
      <c r="AD345" s="36">
        <f t="shared" si="43"/>
        <v>0</v>
      </c>
      <c r="AE345" s="36">
        <f t="shared" si="44"/>
        <v>0</v>
      </c>
      <c r="AF345" s="36">
        <f t="shared" si="45"/>
        <v>0</v>
      </c>
      <c r="AG345" s="37"/>
      <c r="AH345" s="37">
        <f>IF(A345=1,AF345,0)</f>
        <v>0</v>
      </c>
      <c r="AI345" s="37">
        <f>IF(A345=2,AF345,0)</f>
        <v>0</v>
      </c>
      <c r="AJ345" s="37">
        <f>IF(A345=3,AF345,0)</f>
        <v>0</v>
      </c>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c r="BO345" s="142"/>
      <c r="BP345" s="142"/>
      <c r="BQ345" s="142"/>
      <c r="BR345" s="142"/>
      <c r="BS345" s="142"/>
      <c r="BT345" s="142"/>
      <c r="BU345" s="142"/>
      <c r="BV345" s="142"/>
      <c r="BW345" s="142"/>
      <c r="BX345" s="142"/>
      <c r="BY345" s="142"/>
      <c r="BZ345" s="142"/>
      <c r="CA345" s="142"/>
      <c r="CB345" s="142"/>
      <c r="CC345" s="142"/>
      <c r="CD345" s="142"/>
      <c r="CE345" s="142"/>
      <c r="CF345" s="142"/>
      <c r="CG345" s="142"/>
      <c r="CH345" s="142"/>
      <c r="CI345" s="142"/>
      <c r="CJ345" s="142"/>
      <c r="CK345" s="142"/>
      <c r="CL345" s="142"/>
      <c r="CM345" s="142"/>
      <c r="CN345" s="142"/>
      <c r="CO345" s="142"/>
      <c r="CP345" s="142"/>
      <c r="CQ345" s="142"/>
      <c r="CR345" s="142"/>
      <c r="CS345" s="142"/>
      <c r="CT345" s="142"/>
      <c r="CU345" s="142"/>
      <c r="CV345" s="142"/>
      <c r="CW345" s="142"/>
      <c r="CX345" s="142"/>
      <c r="CY345" s="142"/>
      <c r="CZ345" s="142"/>
      <c r="DA345" s="142"/>
      <c r="DB345" s="142"/>
      <c r="DC345" s="142"/>
      <c r="DD345" s="142"/>
      <c r="DE345" s="142"/>
      <c r="DF345" s="142"/>
      <c r="DG345" s="142"/>
      <c r="DH345" s="142"/>
      <c r="DI345" s="142"/>
      <c r="DJ345" s="142"/>
      <c r="DK345" s="142"/>
      <c r="DL345" s="142"/>
      <c r="DM345" s="142"/>
      <c r="DN345" s="142"/>
      <c r="DO345" s="142"/>
      <c r="DP345" s="142"/>
      <c r="DQ345" s="142"/>
      <c r="DR345" s="142"/>
      <c r="DS345" s="142"/>
      <c r="DT345" s="142"/>
      <c r="DU345" s="142"/>
      <c r="DV345" s="142"/>
      <c r="DW345" s="142"/>
      <c r="DX345" s="142"/>
      <c r="DY345" s="142"/>
      <c r="DZ345" s="142"/>
      <c r="EA345" s="142"/>
      <c r="EB345" s="142"/>
      <c r="EC345" s="142"/>
      <c r="ED345" s="145"/>
      <c r="EE345" s="145"/>
      <c r="EF345" s="145"/>
      <c r="EG345" s="145"/>
      <c r="EH345" s="145"/>
      <c r="EI345" s="145"/>
      <c r="EJ345" s="145"/>
      <c r="EK345" s="145"/>
      <c r="EL345" s="145"/>
      <c r="EM345" s="145"/>
      <c r="EN345" s="145"/>
      <c r="EO345" s="145"/>
      <c r="EP345" s="145"/>
      <c r="EQ345" s="145"/>
      <c r="ER345" s="145"/>
      <c r="ES345" s="145"/>
      <c r="ET345" s="145"/>
      <c r="EU345" s="145"/>
      <c r="EV345" s="145"/>
      <c r="EW345" s="145"/>
      <c r="EX345" s="145"/>
      <c r="EY345" s="145"/>
      <c r="EZ345" s="145"/>
      <c r="FA345" s="145"/>
      <c r="FB345" s="145"/>
      <c r="FC345" s="145"/>
      <c r="FD345" s="145"/>
      <c r="FE345" s="145"/>
      <c r="FF345" s="145"/>
      <c r="FG345" s="145"/>
      <c r="FH345" s="145"/>
      <c r="FI345" s="145"/>
      <c r="FJ345" s="145"/>
      <c r="FK345" s="145"/>
      <c r="FL345" s="145"/>
      <c r="FM345" s="145"/>
      <c r="FN345" s="145"/>
      <c r="FO345" s="145"/>
      <c r="FP345" s="145"/>
      <c r="FQ345" s="145"/>
      <c r="FR345" s="145"/>
      <c r="FS345" s="145"/>
      <c r="FT345" s="145"/>
      <c r="FU345" s="145"/>
      <c r="FV345" s="145"/>
      <c r="FW345" s="145"/>
      <c r="FX345" s="145"/>
      <c r="FY345" s="145"/>
      <c r="FZ345" s="145"/>
      <c r="GA345" s="145"/>
      <c r="GB345" s="145"/>
      <c r="GC345" s="145"/>
      <c r="GD345" s="145"/>
      <c r="GE345" s="145"/>
      <c r="GF345" s="145"/>
      <c r="GG345" s="145"/>
      <c r="GH345" s="145"/>
      <c r="GI345" s="145"/>
      <c r="GJ345" s="145"/>
      <c r="GK345" s="145"/>
      <c r="GL345" s="145"/>
      <c r="GM345" s="145"/>
      <c r="GN345" s="145"/>
      <c r="GO345" s="145"/>
      <c r="GP345" s="145"/>
      <c r="GQ345" s="145"/>
      <c r="GR345" s="145"/>
      <c r="GS345" s="145"/>
      <c r="GT345" s="145"/>
      <c r="GU345" s="145"/>
      <c r="GV345" s="145"/>
      <c r="GW345" s="145"/>
      <c r="GX345" s="145"/>
      <c r="GY345" s="145"/>
      <c r="GZ345" s="145"/>
      <c r="HA345" s="145"/>
      <c r="HB345" s="145"/>
      <c r="HC345" s="145"/>
      <c r="HD345" s="145"/>
      <c r="HE345" s="145"/>
      <c r="HF345" s="145"/>
      <c r="HG345" s="145"/>
      <c r="HH345" s="145"/>
      <c r="HI345" s="145"/>
      <c r="HJ345" s="145"/>
      <c r="HK345" s="145"/>
      <c r="HL345" s="145"/>
      <c r="HM345" s="145"/>
      <c r="HN345" s="145"/>
      <c r="HO345" s="145"/>
      <c r="HP345" s="145"/>
      <c r="HQ345" s="145"/>
      <c r="HR345" s="145"/>
      <c r="HS345" s="145"/>
      <c r="HT345" s="145"/>
      <c r="HU345" s="145"/>
      <c r="HV345" s="145"/>
      <c r="HW345" s="145"/>
      <c r="HX345" s="145"/>
      <c r="HY345" s="145"/>
      <c r="HZ345" s="145"/>
      <c r="IA345" s="145"/>
      <c r="IB345" s="145"/>
      <c r="IC345" s="145"/>
      <c r="ID345" s="145"/>
      <c r="IE345" s="145"/>
      <c r="IF345" s="145"/>
      <c r="IG345" s="145"/>
      <c r="IH345" s="145"/>
      <c r="II345" s="145"/>
      <c r="IJ345" s="145"/>
      <c r="IK345" s="145"/>
      <c r="IL345" s="145"/>
      <c r="IM345" s="145"/>
      <c r="IN345" s="145"/>
      <c r="IO345" s="145"/>
      <c r="IP345" s="145"/>
      <c r="IQ345" s="145"/>
      <c r="IR345" s="145"/>
      <c r="IS345" s="145"/>
      <c r="IT345" s="145"/>
      <c r="IU345" s="145"/>
      <c r="IV345" s="145"/>
      <c r="IW345" s="145"/>
      <c r="IX345" s="145"/>
      <c r="IY345" s="145"/>
      <c r="IZ345" s="145"/>
      <c r="JA345" s="145"/>
      <c r="JB345" s="145"/>
      <c r="JC345" s="145"/>
      <c r="JD345" s="145"/>
      <c r="JE345" s="145"/>
      <c r="JF345" s="145"/>
      <c r="JG345" s="145"/>
      <c r="JH345" s="145"/>
      <c r="JI345" s="145"/>
      <c r="JJ345" s="145"/>
      <c r="JK345" s="145"/>
      <c r="JL345" s="145"/>
      <c r="JM345" s="145"/>
      <c r="JN345" s="145"/>
      <c r="JO345" s="145"/>
      <c r="JP345" s="145"/>
      <c r="JQ345" s="145"/>
      <c r="JR345" s="145"/>
      <c r="JS345" s="145"/>
      <c r="JT345" s="145"/>
      <c r="JU345" s="145"/>
      <c r="JV345" s="145"/>
      <c r="JW345" s="145"/>
      <c r="JX345" s="145"/>
      <c r="JY345" s="145"/>
      <c r="JZ345" s="145"/>
      <c r="KA345" s="145"/>
      <c r="KB345" s="145"/>
      <c r="KC345" s="145"/>
      <c r="KD345" s="145"/>
      <c r="KE345" s="145"/>
      <c r="KF345" s="145"/>
      <c r="KG345" s="145"/>
      <c r="KH345" s="145"/>
      <c r="KI345" s="145"/>
      <c r="KJ345" s="145"/>
      <c r="KK345" s="145"/>
      <c r="KL345" s="145"/>
      <c r="KM345" s="145"/>
      <c r="KN345" s="145"/>
      <c r="KO345" s="145"/>
      <c r="KP345" s="145"/>
      <c r="KQ345" s="145"/>
      <c r="KR345" s="145"/>
      <c r="KS345" s="145"/>
      <c r="KT345" s="145"/>
      <c r="KU345" s="145"/>
      <c r="KV345" s="145"/>
      <c r="KW345" s="145"/>
      <c r="KX345" s="145"/>
      <c r="KY345" s="145"/>
      <c r="KZ345" s="145"/>
      <c r="LA345" s="145"/>
      <c r="LB345" s="145"/>
      <c r="LC345" s="145"/>
      <c r="LD345" s="145"/>
      <c r="LE345" s="145"/>
      <c r="LF345" s="145"/>
      <c r="LG345" s="145"/>
      <c r="LH345" s="145"/>
      <c r="LI345" s="145"/>
      <c r="LJ345" s="145"/>
      <c r="LK345" s="145"/>
      <c r="LL345" s="145"/>
      <c r="LM345" s="145"/>
      <c r="LN345" s="145"/>
      <c r="LO345" s="145"/>
      <c r="LP345" s="145"/>
      <c r="LQ345" s="145"/>
      <c r="LR345" s="145"/>
      <c r="LS345" s="145"/>
      <c r="LT345" s="145"/>
      <c r="LU345" s="145"/>
      <c r="LV345" s="145"/>
      <c r="LW345" s="145"/>
      <c r="LX345" s="145"/>
      <c r="LY345" s="145"/>
      <c r="LZ345" s="145"/>
      <c r="MA345" s="145"/>
      <c r="MB345" s="145"/>
      <c r="MC345" s="145"/>
      <c r="MD345" s="145"/>
      <c r="ME345" s="145"/>
      <c r="MF345" s="145"/>
      <c r="MG345" s="145"/>
      <c r="MH345" s="145"/>
      <c r="MI345" s="145"/>
      <c r="MJ345" s="145"/>
      <c r="MK345" s="145"/>
      <c r="ML345" s="145"/>
      <c r="MM345" s="145"/>
      <c r="MN345" s="145"/>
      <c r="MO345" s="145"/>
      <c r="MP345" s="145"/>
      <c r="MQ345" s="145"/>
      <c r="MR345" s="145"/>
      <c r="MS345" s="145"/>
      <c r="MT345" s="145"/>
      <c r="MU345" s="145"/>
      <c r="MV345" s="145"/>
      <c r="MW345" s="145"/>
      <c r="MX345" s="145"/>
      <c r="MY345" s="145"/>
      <c r="MZ345" s="145"/>
      <c r="NA345" s="145"/>
      <c r="NB345" s="145"/>
      <c r="NC345" s="145"/>
      <c r="ND345" s="145"/>
      <c r="NE345" s="145"/>
      <c r="NF345" s="145"/>
      <c r="NG345" s="145"/>
      <c r="NH345" s="145"/>
      <c r="NI345" s="145"/>
      <c r="NJ345" s="145"/>
      <c r="NK345" s="145"/>
      <c r="NL345" s="145"/>
      <c r="NM345" s="145"/>
      <c r="NN345" s="145"/>
      <c r="NO345" s="145"/>
      <c r="NP345" s="145"/>
      <c r="NQ345" s="145"/>
      <c r="NR345" s="145"/>
      <c r="NS345" s="145"/>
      <c r="NT345" s="145"/>
      <c r="NU345" s="145"/>
      <c r="NV345" s="145"/>
      <c r="NW345" s="145"/>
      <c r="NX345" s="145"/>
      <c r="NY345" s="145"/>
      <c r="NZ345" s="145"/>
      <c r="OA345" s="145"/>
      <c r="OB345" s="145"/>
      <c r="OC345" s="145"/>
      <c r="OD345" s="145"/>
      <c r="OE345" s="145"/>
      <c r="OF345" s="145"/>
      <c r="OG345" s="145"/>
      <c r="OH345" s="145"/>
      <c r="OI345" s="145"/>
      <c r="OJ345" s="145"/>
      <c r="OK345" s="145"/>
      <c r="OL345" s="145"/>
      <c r="OM345" s="145"/>
      <c r="ON345" s="145"/>
      <c r="OO345" s="145"/>
      <c r="OP345" s="145"/>
      <c r="OQ345" s="145"/>
      <c r="OR345" s="145"/>
      <c r="OS345" s="145"/>
      <c r="OT345" s="145"/>
      <c r="OU345" s="145"/>
      <c r="OV345" s="145"/>
      <c r="OW345" s="145"/>
      <c r="OX345" s="145"/>
      <c r="OY345" s="145"/>
      <c r="OZ345" s="145"/>
      <c r="PA345" s="145"/>
      <c r="PB345" s="145"/>
      <c r="PC345" s="145"/>
      <c r="PD345" s="145"/>
      <c r="PE345" s="145"/>
      <c r="PF345" s="145"/>
      <c r="PG345" s="145"/>
      <c r="PH345" s="145"/>
      <c r="PI345" s="145"/>
      <c r="PJ345" s="145"/>
      <c r="PK345" s="145"/>
      <c r="PL345" s="145"/>
      <c r="PM345" s="145"/>
      <c r="PN345" s="145"/>
      <c r="PO345" s="145"/>
      <c r="PP345" s="145"/>
      <c r="PQ345" s="145"/>
      <c r="PR345" s="145"/>
      <c r="PS345" s="145"/>
      <c r="PT345" s="145"/>
      <c r="PU345" s="145"/>
      <c r="PV345" s="145"/>
      <c r="PW345" s="145"/>
      <c r="PX345" s="145"/>
      <c r="PY345" s="145"/>
      <c r="PZ345" s="145"/>
      <c r="QA345" s="145"/>
      <c r="QB345" s="145"/>
      <c r="QC345" s="145"/>
      <c r="QD345" s="145"/>
      <c r="QE345" s="145"/>
      <c r="QF345" s="145"/>
      <c r="QG345" s="145"/>
      <c r="QH345" s="145"/>
      <c r="QI345" s="145"/>
      <c r="QJ345" s="145"/>
      <c r="QK345" s="145"/>
      <c r="QL345" s="145"/>
      <c r="QM345" s="145"/>
      <c r="QN345" s="145"/>
      <c r="QO345" s="145"/>
      <c r="QP345" s="145"/>
      <c r="QQ345" s="145"/>
      <c r="QR345" s="145"/>
      <c r="QS345" s="145"/>
      <c r="QT345" s="145"/>
      <c r="QU345" s="145"/>
      <c r="QV345" s="145"/>
      <c r="QW345" s="145"/>
      <c r="QX345" s="145"/>
      <c r="QY345" s="145"/>
      <c r="QZ345" s="145"/>
      <c r="RA345" s="145"/>
      <c r="RB345" s="145"/>
      <c r="RC345" s="145"/>
      <c r="RD345" s="145"/>
      <c r="RE345" s="145"/>
      <c r="RF345" s="145"/>
      <c r="RG345" s="145"/>
      <c r="RH345" s="145"/>
      <c r="RI345" s="145"/>
      <c r="RJ345" s="145"/>
      <c r="RK345" s="145"/>
      <c r="RL345" s="145"/>
      <c r="RM345" s="145"/>
      <c r="RN345" s="145"/>
      <c r="RO345" s="145"/>
      <c r="RP345" s="145"/>
      <c r="RQ345" s="145"/>
      <c r="RR345" s="145"/>
      <c r="RS345" s="145"/>
      <c r="RT345" s="145"/>
      <c r="RU345" s="145"/>
      <c r="RV345" s="145"/>
      <c r="RW345" s="145"/>
      <c r="RX345" s="145"/>
      <c r="RY345" s="145"/>
      <c r="RZ345" s="145"/>
      <c r="SA345" s="145"/>
      <c r="SB345" s="145"/>
      <c r="SC345" s="145"/>
      <c r="SD345" s="145"/>
      <c r="SE345" s="145"/>
      <c r="SF345" s="145"/>
      <c r="SG345" s="145"/>
      <c r="SH345" s="145"/>
      <c r="SI345" s="145"/>
      <c r="SJ345" s="145"/>
      <c r="SK345" s="145"/>
      <c r="SL345" s="145"/>
      <c r="SM345" s="145"/>
      <c r="SN345" s="145"/>
      <c r="SO345" s="145"/>
      <c r="SP345" s="145"/>
      <c r="SQ345" s="145"/>
      <c r="SR345" s="145"/>
      <c r="SS345" s="145"/>
      <c r="ST345" s="145"/>
      <c r="SU345" s="145"/>
      <c r="SV345" s="145"/>
      <c r="SW345" s="145"/>
      <c r="SX345" s="145"/>
      <c r="SY345" s="145"/>
      <c r="SZ345" s="145"/>
      <c r="TA345" s="145"/>
      <c r="TB345" s="145"/>
      <c r="TC345" s="145"/>
      <c r="TD345" s="145"/>
      <c r="TE345" s="145"/>
      <c r="TF345" s="145"/>
      <c r="TG345" s="145"/>
      <c r="TH345" s="145"/>
      <c r="TI345" s="145"/>
      <c r="TJ345" s="145"/>
      <c r="TK345" s="145"/>
      <c r="TL345" s="145"/>
      <c r="TM345" s="145"/>
      <c r="TN345" s="145"/>
      <c r="TO345" s="145"/>
      <c r="TP345" s="145"/>
      <c r="TQ345" s="145"/>
      <c r="TR345" s="145"/>
      <c r="TS345" s="145"/>
      <c r="TT345" s="145"/>
      <c r="TU345" s="145"/>
      <c r="TV345" s="145"/>
      <c r="TW345" s="145"/>
      <c r="TX345" s="145"/>
      <c r="TY345" s="145"/>
      <c r="TZ345" s="145"/>
      <c r="UA345" s="145"/>
      <c r="UB345" s="145"/>
      <c r="UC345" s="145"/>
      <c r="UD345" s="145"/>
      <c r="UE345" s="145"/>
      <c r="UF345" s="145"/>
      <c r="UG345" s="145"/>
      <c r="UH345" s="145"/>
      <c r="UI345" s="145"/>
      <c r="UJ345" s="145"/>
      <c r="UK345" s="145"/>
      <c r="UL345" s="145"/>
      <c r="UM345" s="145"/>
      <c r="UN345" s="145"/>
      <c r="UO345" s="145"/>
      <c r="UP345" s="145"/>
      <c r="UQ345" s="145"/>
      <c r="UR345" s="145"/>
      <c r="US345" s="145"/>
      <c r="UT345" s="145"/>
      <c r="UU345" s="145"/>
      <c r="UV345" s="145"/>
      <c r="UW345" s="145"/>
      <c r="UX345" s="145"/>
      <c r="UY345" s="145"/>
      <c r="UZ345" s="145"/>
      <c r="VA345" s="145"/>
      <c r="VB345" s="145"/>
      <c r="VC345" s="145"/>
      <c r="VD345" s="145"/>
      <c r="VE345" s="145"/>
      <c r="VF345" s="145"/>
      <c r="VG345" s="145"/>
      <c r="VH345" s="145"/>
      <c r="VI345" s="145"/>
      <c r="VJ345" s="145"/>
      <c r="VK345" s="145"/>
      <c r="VL345" s="145"/>
      <c r="VM345" s="145"/>
      <c r="VN345" s="145"/>
      <c r="VO345" s="145"/>
      <c r="VP345" s="145"/>
      <c r="VQ345" s="145"/>
      <c r="VR345" s="145"/>
      <c r="VS345" s="145"/>
      <c r="VT345" s="145"/>
      <c r="VU345" s="145"/>
      <c r="VV345" s="145"/>
      <c r="VW345" s="145"/>
      <c r="VX345" s="145"/>
      <c r="VY345" s="145"/>
      <c r="VZ345" s="145"/>
      <c r="WA345" s="145"/>
      <c r="WB345" s="145"/>
      <c r="WC345" s="145"/>
      <c r="WD345" s="145"/>
      <c r="WE345" s="145"/>
      <c r="WF345" s="145"/>
      <c r="WG345" s="145"/>
      <c r="WH345" s="145"/>
      <c r="WI345" s="145"/>
      <c r="WJ345" s="145"/>
      <c r="WK345" s="145"/>
      <c r="WL345" s="145"/>
      <c r="WM345" s="145"/>
      <c r="WN345" s="145"/>
      <c r="WO345" s="145"/>
      <c r="WP345" s="145"/>
      <c r="WQ345" s="145"/>
      <c r="WR345" s="145"/>
      <c r="WS345" s="145"/>
      <c r="WT345" s="145"/>
      <c r="WU345" s="145"/>
      <c r="WV345" s="145"/>
      <c r="WW345" s="145"/>
      <c r="WX345" s="145"/>
      <c r="WY345" s="145"/>
      <c r="WZ345" s="145"/>
      <c r="XA345" s="145"/>
      <c r="XB345" s="145"/>
      <c r="XC345" s="145"/>
      <c r="XD345" s="145"/>
      <c r="XE345" s="145"/>
      <c r="XF345" s="145"/>
      <c r="XG345" s="145"/>
      <c r="XH345" s="145"/>
      <c r="XI345" s="145"/>
      <c r="XJ345" s="145"/>
      <c r="XK345" s="145"/>
      <c r="XL345" s="145"/>
      <c r="XM345" s="145"/>
      <c r="XN345" s="145"/>
      <c r="XO345" s="145"/>
      <c r="XP345" s="145"/>
      <c r="XQ345" s="145"/>
      <c r="XR345" s="145"/>
      <c r="XS345" s="145"/>
      <c r="XT345" s="145"/>
      <c r="XU345" s="145"/>
      <c r="XV345" s="145"/>
      <c r="XW345" s="145"/>
      <c r="XX345" s="145"/>
      <c r="XY345" s="145"/>
      <c r="XZ345" s="145"/>
      <c r="YA345" s="145"/>
      <c r="YB345" s="145"/>
      <c r="YC345" s="145"/>
      <c r="YD345" s="145"/>
      <c r="YE345" s="145"/>
      <c r="YF345" s="145"/>
      <c r="YG345" s="145"/>
      <c r="YH345" s="145"/>
      <c r="YI345" s="145"/>
      <c r="YJ345" s="145"/>
      <c r="YK345" s="145"/>
      <c r="YL345" s="145"/>
      <c r="YM345" s="145"/>
      <c r="YN345" s="145"/>
      <c r="YO345" s="145"/>
      <c r="YP345" s="145"/>
      <c r="YQ345" s="145"/>
      <c r="YR345" s="145"/>
      <c r="YS345" s="145"/>
      <c r="YT345" s="145"/>
      <c r="YU345" s="145"/>
      <c r="YV345" s="145"/>
      <c r="YW345" s="145"/>
      <c r="YX345" s="145"/>
      <c r="YY345" s="145"/>
      <c r="YZ345" s="145"/>
      <c r="ZA345" s="145"/>
      <c r="ZB345" s="145"/>
      <c r="ZC345" s="145"/>
      <c r="ZD345" s="145"/>
      <c r="ZE345" s="145"/>
      <c r="ZF345" s="145"/>
      <c r="ZG345" s="145"/>
      <c r="ZH345" s="145"/>
      <c r="ZI345" s="145"/>
      <c r="ZJ345" s="145"/>
      <c r="ZK345" s="145"/>
      <c r="ZL345" s="145"/>
      <c r="ZM345" s="145"/>
      <c r="ZN345" s="145"/>
      <c r="ZO345" s="145"/>
      <c r="ZP345" s="145"/>
      <c r="ZQ345" s="145"/>
      <c r="ZR345" s="145"/>
      <c r="ZS345" s="145"/>
      <c r="ZT345" s="145"/>
      <c r="ZU345" s="145"/>
      <c r="ZV345" s="145"/>
      <c r="ZW345" s="145"/>
      <c r="ZX345" s="145"/>
      <c r="ZY345" s="145"/>
      <c r="ZZ345" s="145"/>
      <c r="AAA345" s="145"/>
      <c r="AAB345" s="145"/>
      <c r="AAC345" s="145"/>
      <c r="AAD345" s="145"/>
      <c r="AAE345" s="145"/>
      <c r="AAF345" s="145"/>
      <c r="AAG345" s="145"/>
      <c r="AAH345" s="145"/>
      <c r="AAI345" s="145"/>
      <c r="AAJ345" s="145"/>
      <c r="AAK345" s="145"/>
      <c r="AAL345" s="145"/>
      <c r="AAM345" s="145"/>
      <c r="AAN345" s="145"/>
      <c r="AAO345" s="145"/>
      <c r="AAP345" s="145"/>
      <c r="AAQ345" s="145"/>
      <c r="AAR345" s="145"/>
      <c r="AAS345" s="145"/>
      <c r="AAT345" s="145"/>
      <c r="AAU345" s="145"/>
      <c r="AAV345" s="145"/>
      <c r="AAW345" s="145"/>
      <c r="AAX345" s="145"/>
      <c r="AAY345" s="145"/>
      <c r="AAZ345" s="145"/>
      <c r="ABA345" s="145"/>
      <c r="ABB345" s="145"/>
      <c r="ABC345" s="145"/>
      <c r="ABD345" s="145"/>
      <c r="ABE345" s="145"/>
      <c r="ABF345" s="145"/>
      <c r="ABG345" s="145"/>
      <c r="ABH345" s="145"/>
      <c r="ABI345" s="145"/>
      <c r="ABJ345" s="145"/>
      <c r="ABK345" s="145"/>
      <c r="ABL345" s="145"/>
      <c r="ABM345" s="145"/>
      <c r="ABN345" s="145"/>
      <c r="ABO345" s="145"/>
      <c r="ABP345" s="145"/>
      <c r="ABQ345" s="145"/>
      <c r="ABR345" s="145"/>
      <c r="ABS345" s="145"/>
      <c r="ABT345" s="145"/>
      <c r="ABU345" s="145"/>
      <c r="ABV345" s="145"/>
      <c r="ABW345" s="145"/>
      <c r="ABX345" s="145"/>
      <c r="ABY345" s="145"/>
      <c r="ABZ345" s="145"/>
      <c r="ACA345" s="145"/>
      <c r="ACB345" s="145"/>
      <c r="ACC345" s="145"/>
      <c r="ACD345" s="145"/>
      <c r="ACE345" s="145"/>
      <c r="ACF345" s="145"/>
      <c r="ACG345" s="145"/>
      <c r="ACH345" s="145"/>
      <c r="ACI345" s="145"/>
      <c r="ACJ345" s="145"/>
      <c r="ACK345" s="145"/>
      <c r="ACL345" s="145"/>
      <c r="ACM345" s="145"/>
      <c r="ACN345" s="145"/>
      <c r="ACO345" s="145"/>
      <c r="ACP345" s="145"/>
      <c r="ACQ345" s="145"/>
      <c r="ACR345" s="145"/>
      <c r="ACS345" s="145"/>
      <c r="ACT345" s="145"/>
      <c r="ACU345" s="145"/>
      <c r="ACV345" s="145"/>
      <c r="ACW345" s="145"/>
      <c r="ACX345" s="145"/>
      <c r="ACY345" s="145"/>
      <c r="ACZ345" s="145"/>
      <c r="ADA345" s="145"/>
    </row>
    <row r="346" spans="1:786" s="1" customFormat="1" ht="24" x14ac:dyDescent="0.3">
      <c r="A346" s="38">
        <v>3</v>
      </c>
      <c r="B346" s="41" t="s">
        <v>926</v>
      </c>
      <c r="C346" s="24" t="s">
        <v>65</v>
      </c>
      <c r="D346" s="25" t="s">
        <v>58</v>
      </c>
      <c r="E346" s="25" t="s">
        <v>81</v>
      </c>
      <c r="F346" s="25"/>
      <c r="G346" s="79"/>
      <c r="H346" s="25">
        <v>1</v>
      </c>
      <c r="I346" s="25" t="s">
        <v>47</v>
      </c>
      <c r="J346" s="25" t="s">
        <v>82</v>
      </c>
      <c r="K346" s="95">
        <v>62</v>
      </c>
      <c r="L346" s="28">
        <v>1941</v>
      </c>
      <c r="M346" s="92">
        <v>1941</v>
      </c>
      <c r="N346" s="30"/>
      <c r="O346" s="31"/>
      <c r="P346" s="31"/>
      <c r="Q346" s="32" t="s">
        <v>429</v>
      </c>
      <c r="R346" s="33" t="s">
        <v>927</v>
      </c>
      <c r="S346" s="34" t="s">
        <v>172</v>
      </c>
      <c r="T346" s="35" t="str">
        <f t="shared" si="41"/>
        <v>Cu</v>
      </c>
      <c r="U346" s="34">
        <v>3500</v>
      </c>
      <c r="V346" s="34">
        <v>0.75</v>
      </c>
      <c r="W346" s="34">
        <v>0.35</v>
      </c>
      <c r="X346" s="34">
        <v>1.210732740464636</v>
      </c>
      <c r="Y346" s="34">
        <v>1865</v>
      </c>
      <c r="Z346" s="34">
        <v>370</v>
      </c>
      <c r="AA346" s="34" t="s">
        <v>173</v>
      </c>
      <c r="AC346" s="36">
        <f t="shared" si="42"/>
        <v>0</v>
      </c>
      <c r="AD346" s="36">
        <f t="shared" si="43"/>
        <v>0</v>
      </c>
      <c r="AE346" s="36">
        <f t="shared" si="44"/>
        <v>0</v>
      </c>
      <c r="AF346" s="36">
        <f t="shared" si="45"/>
        <v>0</v>
      </c>
      <c r="AG346" s="37"/>
      <c r="AH346" s="37">
        <f>IF(A346=1,AF346,0)</f>
        <v>0</v>
      </c>
      <c r="AI346" s="37">
        <f>IF(A346=2,AF346,0)</f>
        <v>0</v>
      </c>
      <c r="AJ346" s="37">
        <f>IF(A346=3,AF346,0)</f>
        <v>0</v>
      </c>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c r="BO346" s="142"/>
      <c r="BP346" s="142"/>
      <c r="BQ346" s="142"/>
      <c r="BR346" s="142"/>
      <c r="BS346" s="142"/>
      <c r="BT346" s="142"/>
      <c r="BU346" s="142"/>
      <c r="BV346" s="142"/>
      <c r="BW346" s="142"/>
      <c r="BX346" s="142"/>
      <c r="BY346" s="142"/>
      <c r="BZ346" s="142"/>
      <c r="CA346" s="142"/>
      <c r="CB346" s="142"/>
      <c r="CC346" s="142"/>
      <c r="CD346" s="142"/>
      <c r="CE346" s="142"/>
      <c r="CF346" s="142"/>
      <c r="CG346" s="142"/>
      <c r="CH346" s="142"/>
      <c r="CI346" s="142"/>
      <c r="CJ346" s="142"/>
      <c r="CK346" s="142"/>
      <c r="CL346" s="142"/>
      <c r="CM346" s="142"/>
      <c r="CN346" s="142"/>
      <c r="CO346" s="142"/>
      <c r="CP346" s="142"/>
      <c r="CQ346" s="142"/>
      <c r="CR346" s="142"/>
      <c r="CS346" s="142"/>
      <c r="CT346" s="142"/>
      <c r="CU346" s="142"/>
      <c r="CV346" s="142"/>
      <c r="CW346" s="142"/>
      <c r="CX346" s="142"/>
      <c r="CY346" s="142"/>
      <c r="CZ346" s="142"/>
      <c r="DA346" s="142"/>
      <c r="DB346" s="142"/>
      <c r="DC346" s="142"/>
      <c r="DD346" s="142"/>
      <c r="DE346" s="142"/>
      <c r="DF346" s="142"/>
      <c r="DG346" s="142"/>
      <c r="DH346" s="142"/>
      <c r="DI346" s="142"/>
      <c r="DJ346" s="142"/>
      <c r="DK346" s="142"/>
      <c r="DL346" s="142"/>
      <c r="DM346" s="142"/>
      <c r="DN346" s="142"/>
      <c r="DO346" s="142"/>
      <c r="DP346" s="142"/>
      <c r="DQ346" s="142"/>
      <c r="DR346" s="142"/>
      <c r="DS346" s="142"/>
      <c r="DT346" s="142"/>
      <c r="DU346" s="142"/>
      <c r="DV346" s="142"/>
      <c r="DW346" s="142"/>
      <c r="DX346" s="142"/>
      <c r="DY346" s="142"/>
      <c r="DZ346" s="142"/>
      <c r="EA346" s="142"/>
      <c r="EB346" s="142"/>
      <c r="EC346" s="142"/>
      <c r="ED346" s="145"/>
      <c r="EE346" s="145"/>
      <c r="EF346" s="145"/>
      <c r="EG346" s="145"/>
      <c r="EH346" s="145"/>
      <c r="EI346" s="145"/>
      <c r="EJ346" s="145"/>
      <c r="EK346" s="145"/>
      <c r="EL346" s="145"/>
      <c r="EM346" s="145"/>
      <c r="EN346" s="145"/>
      <c r="EO346" s="145"/>
      <c r="EP346" s="145"/>
      <c r="EQ346" s="145"/>
      <c r="ER346" s="145"/>
      <c r="ES346" s="145"/>
      <c r="ET346" s="145"/>
      <c r="EU346" s="145"/>
      <c r="EV346" s="145"/>
      <c r="EW346" s="145"/>
      <c r="EX346" s="145"/>
      <c r="EY346" s="145"/>
      <c r="EZ346" s="145"/>
      <c r="FA346" s="145"/>
      <c r="FB346" s="145"/>
      <c r="FC346" s="145"/>
      <c r="FD346" s="145"/>
      <c r="FE346" s="145"/>
      <c r="FF346" s="145"/>
      <c r="FG346" s="145"/>
      <c r="FH346" s="145"/>
      <c r="FI346" s="145"/>
      <c r="FJ346" s="145"/>
      <c r="FK346" s="145"/>
      <c r="FL346" s="145"/>
      <c r="FM346" s="145"/>
      <c r="FN346" s="145"/>
      <c r="FO346" s="145"/>
      <c r="FP346" s="145"/>
      <c r="FQ346" s="145"/>
      <c r="FR346" s="145"/>
      <c r="FS346" s="145"/>
      <c r="FT346" s="145"/>
      <c r="FU346" s="145"/>
      <c r="FV346" s="145"/>
      <c r="FW346" s="145"/>
      <c r="FX346" s="145"/>
      <c r="FY346" s="145"/>
      <c r="FZ346" s="145"/>
      <c r="GA346" s="145"/>
      <c r="GB346" s="145"/>
      <c r="GC346" s="145"/>
      <c r="GD346" s="145"/>
      <c r="GE346" s="145"/>
      <c r="GF346" s="145"/>
      <c r="GG346" s="145"/>
      <c r="GH346" s="145"/>
      <c r="GI346" s="145"/>
      <c r="GJ346" s="145"/>
      <c r="GK346" s="145"/>
      <c r="GL346" s="145"/>
      <c r="GM346" s="145"/>
      <c r="GN346" s="145"/>
      <c r="GO346" s="145"/>
      <c r="GP346" s="145"/>
      <c r="GQ346" s="145"/>
      <c r="GR346" s="145"/>
      <c r="GS346" s="145"/>
      <c r="GT346" s="145"/>
      <c r="GU346" s="145"/>
      <c r="GV346" s="145"/>
      <c r="GW346" s="145"/>
      <c r="GX346" s="145"/>
      <c r="GY346" s="145"/>
      <c r="GZ346" s="145"/>
      <c r="HA346" s="145"/>
      <c r="HB346" s="145"/>
      <c r="HC346" s="145"/>
      <c r="HD346" s="145"/>
      <c r="HE346" s="145"/>
      <c r="HF346" s="145"/>
      <c r="HG346" s="145"/>
      <c r="HH346" s="145"/>
      <c r="HI346" s="145"/>
      <c r="HJ346" s="145"/>
      <c r="HK346" s="145"/>
      <c r="HL346" s="145"/>
      <c r="HM346" s="145"/>
      <c r="HN346" s="145"/>
      <c r="HO346" s="145"/>
      <c r="HP346" s="145"/>
      <c r="HQ346" s="145"/>
      <c r="HR346" s="145"/>
      <c r="HS346" s="145"/>
      <c r="HT346" s="145"/>
      <c r="HU346" s="145"/>
      <c r="HV346" s="145"/>
      <c r="HW346" s="145"/>
      <c r="HX346" s="145"/>
      <c r="HY346" s="145"/>
      <c r="HZ346" s="145"/>
      <c r="IA346" s="145"/>
      <c r="IB346" s="145"/>
      <c r="IC346" s="145"/>
      <c r="ID346" s="145"/>
      <c r="IE346" s="145"/>
      <c r="IF346" s="145"/>
      <c r="IG346" s="145"/>
      <c r="IH346" s="145"/>
      <c r="II346" s="145"/>
      <c r="IJ346" s="145"/>
      <c r="IK346" s="145"/>
      <c r="IL346" s="145"/>
      <c r="IM346" s="145"/>
      <c r="IN346" s="145"/>
      <c r="IO346" s="145"/>
      <c r="IP346" s="145"/>
      <c r="IQ346" s="145"/>
      <c r="IR346" s="145"/>
      <c r="IS346" s="145"/>
      <c r="IT346" s="145"/>
      <c r="IU346" s="145"/>
      <c r="IV346" s="145"/>
      <c r="IW346" s="145"/>
      <c r="IX346" s="145"/>
      <c r="IY346" s="145"/>
      <c r="IZ346" s="145"/>
      <c r="JA346" s="145"/>
      <c r="JB346" s="145"/>
      <c r="JC346" s="145"/>
      <c r="JD346" s="145"/>
      <c r="JE346" s="145"/>
      <c r="JF346" s="145"/>
      <c r="JG346" s="145"/>
      <c r="JH346" s="145"/>
      <c r="JI346" s="145"/>
      <c r="JJ346" s="145"/>
      <c r="JK346" s="145"/>
      <c r="JL346" s="145"/>
      <c r="JM346" s="145"/>
      <c r="JN346" s="145"/>
      <c r="JO346" s="145"/>
      <c r="JP346" s="145"/>
      <c r="JQ346" s="145"/>
      <c r="JR346" s="145"/>
      <c r="JS346" s="145"/>
      <c r="JT346" s="145"/>
      <c r="JU346" s="145"/>
      <c r="JV346" s="145"/>
      <c r="JW346" s="145"/>
      <c r="JX346" s="145"/>
      <c r="JY346" s="145"/>
      <c r="JZ346" s="145"/>
      <c r="KA346" s="145"/>
      <c r="KB346" s="145"/>
      <c r="KC346" s="145"/>
      <c r="KD346" s="145"/>
      <c r="KE346" s="145"/>
      <c r="KF346" s="145"/>
      <c r="KG346" s="145"/>
      <c r="KH346" s="145"/>
      <c r="KI346" s="145"/>
      <c r="KJ346" s="145"/>
      <c r="KK346" s="145"/>
      <c r="KL346" s="145"/>
      <c r="KM346" s="145"/>
      <c r="KN346" s="145"/>
      <c r="KO346" s="145"/>
      <c r="KP346" s="145"/>
      <c r="KQ346" s="145"/>
      <c r="KR346" s="145"/>
      <c r="KS346" s="145"/>
      <c r="KT346" s="145"/>
      <c r="KU346" s="145"/>
      <c r="KV346" s="145"/>
      <c r="KW346" s="145"/>
      <c r="KX346" s="145"/>
      <c r="KY346" s="145"/>
      <c r="KZ346" s="145"/>
      <c r="LA346" s="145"/>
      <c r="LB346" s="145"/>
      <c r="LC346" s="145"/>
      <c r="LD346" s="145"/>
      <c r="LE346" s="145"/>
      <c r="LF346" s="145"/>
      <c r="LG346" s="145"/>
      <c r="LH346" s="145"/>
      <c r="LI346" s="145"/>
      <c r="LJ346" s="145"/>
      <c r="LK346" s="145"/>
      <c r="LL346" s="145"/>
      <c r="LM346" s="145"/>
      <c r="LN346" s="145"/>
      <c r="LO346" s="145"/>
      <c r="LP346" s="145"/>
      <c r="LQ346" s="145"/>
      <c r="LR346" s="145"/>
      <c r="LS346" s="145"/>
      <c r="LT346" s="145"/>
      <c r="LU346" s="145"/>
      <c r="LV346" s="145"/>
      <c r="LW346" s="145"/>
      <c r="LX346" s="145"/>
      <c r="LY346" s="145"/>
      <c r="LZ346" s="145"/>
      <c r="MA346" s="145"/>
      <c r="MB346" s="145"/>
      <c r="MC346" s="145"/>
      <c r="MD346" s="145"/>
      <c r="ME346" s="145"/>
      <c r="MF346" s="145"/>
      <c r="MG346" s="145"/>
      <c r="MH346" s="145"/>
      <c r="MI346" s="145"/>
      <c r="MJ346" s="145"/>
      <c r="MK346" s="145"/>
      <c r="ML346" s="145"/>
      <c r="MM346" s="145"/>
      <c r="MN346" s="145"/>
      <c r="MO346" s="145"/>
      <c r="MP346" s="145"/>
      <c r="MQ346" s="145"/>
      <c r="MR346" s="145"/>
      <c r="MS346" s="145"/>
      <c r="MT346" s="145"/>
      <c r="MU346" s="145"/>
      <c r="MV346" s="145"/>
      <c r="MW346" s="145"/>
      <c r="MX346" s="145"/>
      <c r="MY346" s="145"/>
      <c r="MZ346" s="145"/>
      <c r="NA346" s="145"/>
      <c r="NB346" s="145"/>
      <c r="NC346" s="145"/>
      <c r="ND346" s="145"/>
      <c r="NE346" s="145"/>
      <c r="NF346" s="145"/>
      <c r="NG346" s="145"/>
      <c r="NH346" s="145"/>
      <c r="NI346" s="145"/>
      <c r="NJ346" s="145"/>
      <c r="NK346" s="145"/>
      <c r="NL346" s="145"/>
      <c r="NM346" s="145"/>
      <c r="NN346" s="145"/>
      <c r="NO346" s="145"/>
      <c r="NP346" s="145"/>
      <c r="NQ346" s="145"/>
      <c r="NR346" s="145"/>
      <c r="NS346" s="145"/>
      <c r="NT346" s="145"/>
      <c r="NU346" s="145"/>
      <c r="NV346" s="145"/>
      <c r="NW346" s="145"/>
      <c r="NX346" s="145"/>
      <c r="NY346" s="145"/>
      <c r="NZ346" s="145"/>
      <c r="OA346" s="145"/>
      <c r="OB346" s="145"/>
      <c r="OC346" s="145"/>
      <c r="OD346" s="145"/>
      <c r="OE346" s="145"/>
      <c r="OF346" s="145"/>
      <c r="OG346" s="145"/>
      <c r="OH346" s="145"/>
      <c r="OI346" s="145"/>
      <c r="OJ346" s="145"/>
      <c r="OK346" s="145"/>
      <c r="OL346" s="145"/>
      <c r="OM346" s="145"/>
      <c r="ON346" s="145"/>
      <c r="OO346" s="145"/>
      <c r="OP346" s="145"/>
      <c r="OQ346" s="145"/>
      <c r="OR346" s="145"/>
      <c r="OS346" s="145"/>
      <c r="OT346" s="145"/>
      <c r="OU346" s="145"/>
      <c r="OV346" s="145"/>
      <c r="OW346" s="145"/>
      <c r="OX346" s="145"/>
      <c r="OY346" s="145"/>
      <c r="OZ346" s="145"/>
      <c r="PA346" s="145"/>
      <c r="PB346" s="145"/>
      <c r="PC346" s="145"/>
      <c r="PD346" s="145"/>
      <c r="PE346" s="145"/>
      <c r="PF346" s="145"/>
      <c r="PG346" s="145"/>
      <c r="PH346" s="145"/>
      <c r="PI346" s="145"/>
      <c r="PJ346" s="145"/>
      <c r="PK346" s="145"/>
      <c r="PL346" s="145"/>
      <c r="PM346" s="145"/>
      <c r="PN346" s="145"/>
      <c r="PO346" s="145"/>
      <c r="PP346" s="145"/>
      <c r="PQ346" s="145"/>
      <c r="PR346" s="145"/>
      <c r="PS346" s="145"/>
      <c r="PT346" s="145"/>
      <c r="PU346" s="145"/>
      <c r="PV346" s="145"/>
      <c r="PW346" s="145"/>
      <c r="PX346" s="145"/>
      <c r="PY346" s="145"/>
      <c r="PZ346" s="145"/>
      <c r="QA346" s="145"/>
      <c r="QB346" s="145"/>
      <c r="QC346" s="145"/>
      <c r="QD346" s="145"/>
      <c r="QE346" s="145"/>
      <c r="QF346" s="145"/>
      <c r="QG346" s="145"/>
      <c r="QH346" s="145"/>
      <c r="QI346" s="145"/>
      <c r="QJ346" s="145"/>
      <c r="QK346" s="145"/>
      <c r="QL346" s="145"/>
      <c r="QM346" s="145"/>
      <c r="QN346" s="145"/>
      <c r="QO346" s="145"/>
      <c r="QP346" s="145"/>
      <c r="QQ346" s="145"/>
      <c r="QR346" s="145"/>
      <c r="QS346" s="145"/>
      <c r="QT346" s="145"/>
      <c r="QU346" s="145"/>
      <c r="QV346" s="145"/>
      <c r="QW346" s="145"/>
      <c r="QX346" s="145"/>
      <c r="QY346" s="145"/>
      <c r="QZ346" s="145"/>
      <c r="RA346" s="145"/>
      <c r="RB346" s="145"/>
      <c r="RC346" s="145"/>
      <c r="RD346" s="145"/>
      <c r="RE346" s="145"/>
      <c r="RF346" s="145"/>
      <c r="RG346" s="145"/>
      <c r="RH346" s="145"/>
      <c r="RI346" s="145"/>
      <c r="RJ346" s="145"/>
      <c r="RK346" s="145"/>
      <c r="RL346" s="145"/>
      <c r="RM346" s="145"/>
      <c r="RN346" s="145"/>
      <c r="RO346" s="145"/>
      <c r="RP346" s="145"/>
      <c r="RQ346" s="145"/>
      <c r="RR346" s="145"/>
      <c r="RS346" s="145"/>
      <c r="RT346" s="145"/>
      <c r="RU346" s="145"/>
      <c r="RV346" s="145"/>
      <c r="RW346" s="145"/>
      <c r="RX346" s="145"/>
      <c r="RY346" s="145"/>
      <c r="RZ346" s="145"/>
      <c r="SA346" s="145"/>
      <c r="SB346" s="145"/>
      <c r="SC346" s="145"/>
      <c r="SD346" s="145"/>
      <c r="SE346" s="145"/>
      <c r="SF346" s="145"/>
      <c r="SG346" s="145"/>
      <c r="SH346" s="145"/>
      <c r="SI346" s="145"/>
      <c r="SJ346" s="145"/>
      <c r="SK346" s="145"/>
      <c r="SL346" s="145"/>
      <c r="SM346" s="145"/>
      <c r="SN346" s="145"/>
      <c r="SO346" s="145"/>
      <c r="SP346" s="145"/>
      <c r="SQ346" s="145"/>
      <c r="SR346" s="145"/>
      <c r="SS346" s="145"/>
      <c r="ST346" s="145"/>
      <c r="SU346" s="145"/>
      <c r="SV346" s="145"/>
      <c r="SW346" s="145"/>
      <c r="SX346" s="145"/>
      <c r="SY346" s="145"/>
      <c r="SZ346" s="145"/>
      <c r="TA346" s="145"/>
      <c r="TB346" s="145"/>
      <c r="TC346" s="145"/>
      <c r="TD346" s="145"/>
      <c r="TE346" s="145"/>
      <c r="TF346" s="145"/>
      <c r="TG346" s="145"/>
      <c r="TH346" s="145"/>
      <c r="TI346" s="145"/>
      <c r="TJ346" s="145"/>
      <c r="TK346" s="145"/>
      <c r="TL346" s="145"/>
      <c r="TM346" s="145"/>
      <c r="TN346" s="145"/>
      <c r="TO346" s="145"/>
      <c r="TP346" s="145"/>
      <c r="TQ346" s="145"/>
      <c r="TR346" s="145"/>
      <c r="TS346" s="145"/>
      <c r="TT346" s="145"/>
      <c r="TU346" s="145"/>
      <c r="TV346" s="145"/>
      <c r="TW346" s="145"/>
      <c r="TX346" s="145"/>
      <c r="TY346" s="145"/>
      <c r="TZ346" s="145"/>
      <c r="UA346" s="145"/>
      <c r="UB346" s="145"/>
      <c r="UC346" s="145"/>
      <c r="UD346" s="145"/>
      <c r="UE346" s="145"/>
      <c r="UF346" s="145"/>
      <c r="UG346" s="145"/>
      <c r="UH346" s="145"/>
      <c r="UI346" s="145"/>
      <c r="UJ346" s="145"/>
      <c r="UK346" s="145"/>
      <c r="UL346" s="145"/>
      <c r="UM346" s="145"/>
      <c r="UN346" s="145"/>
      <c r="UO346" s="145"/>
      <c r="UP346" s="145"/>
      <c r="UQ346" s="145"/>
      <c r="UR346" s="145"/>
      <c r="US346" s="145"/>
      <c r="UT346" s="145"/>
      <c r="UU346" s="145"/>
      <c r="UV346" s="145"/>
      <c r="UW346" s="145"/>
      <c r="UX346" s="145"/>
      <c r="UY346" s="145"/>
      <c r="UZ346" s="145"/>
      <c r="VA346" s="145"/>
      <c r="VB346" s="145"/>
      <c r="VC346" s="145"/>
      <c r="VD346" s="145"/>
      <c r="VE346" s="145"/>
      <c r="VF346" s="145"/>
      <c r="VG346" s="145"/>
      <c r="VH346" s="145"/>
      <c r="VI346" s="145"/>
      <c r="VJ346" s="145"/>
      <c r="VK346" s="145"/>
      <c r="VL346" s="145"/>
      <c r="VM346" s="145"/>
      <c r="VN346" s="145"/>
      <c r="VO346" s="145"/>
      <c r="VP346" s="145"/>
      <c r="VQ346" s="145"/>
      <c r="VR346" s="145"/>
      <c r="VS346" s="145"/>
      <c r="VT346" s="145"/>
      <c r="VU346" s="145"/>
      <c r="VV346" s="145"/>
      <c r="VW346" s="145"/>
      <c r="VX346" s="145"/>
      <c r="VY346" s="145"/>
      <c r="VZ346" s="145"/>
      <c r="WA346" s="145"/>
      <c r="WB346" s="145"/>
      <c r="WC346" s="145"/>
      <c r="WD346" s="145"/>
      <c r="WE346" s="145"/>
      <c r="WF346" s="145"/>
      <c r="WG346" s="145"/>
      <c r="WH346" s="145"/>
      <c r="WI346" s="145"/>
      <c r="WJ346" s="145"/>
      <c r="WK346" s="145"/>
      <c r="WL346" s="145"/>
      <c r="WM346" s="145"/>
      <c r="WN346" s="145"/>
      <c r="WO346" s="145"/>
      <c r="WP346" s="145"/>
      <c r="WQ346" s="145"/>
      <c r="WR346" s="145"/>
      <c r="WS346" s="145"/>
      <c r="WT346" s="145"/>
      <c r="WU346" s="145"/>
      <c r="WV346" s="145"/>
      <c r="WW346" s="145"/>
      <c r="WX346" s="145"/>
      <c r="WY346" s="145"/>
      <c r="WZ346" s="145"/>
      <c r="XA346" s="145"/>
      <c r="XB346" s="145"/>
      <c r="XC346" s="145"/>
      <c r="XD346" s="145"/>
      <c r="XE346" s="145"/>
      <c r="XF346" s="145"/>
      <c r="XG346" s="145"/>
      <c r="XH346" s="145"/>
      <c r="XI346" s="145"/>
      <c r="XJ346" s="145"/>
      <c r="XK346" s="145"/>
      <c r="XL346" s="145"/>
      <c r="XM346" s="145"/>
      <c r="XN346" s="145"/>
      <c r="XO346" s="145"/>
      <c r="XP346" s="145"/>
      <c r="XQ346" s="145"/>
      <c r="XR346" s="145"/>
      <c r="XS346" s="145"/>
      <c r="XT346" s="145"/>
      <c r="XU346" s="145"/>
      <c r="XV346" s="145"/>
      <c r="XW346" s="145"/>
      <c r="XX346" s="145"/>
      <c r="XY346" s="145"/>
      <c r="XZ346" s="145"/>
      <c r="YA346" s="145"/>
      <c r="YB346" s="145"/>
      <c r="YC346" s="145"/>
      <c r="YD346" s="145"/>
      <c r="YE346" s="145"/>
      <c r="YF346" s="145"/>
      <c r="YG346" s="145"/>
      <c r="YH346" s="145"/>
      <c r="YI346" s="145"/>
      <c r="YJ346" s="145"/>
      <c r="YK346" s="145"/>
      <c r="YL346" s="145"/>
      <c r="YM346" s="145"/>
      <c r="YN346" s="145"/>
      <c r="YO346" s="145"/>
      <c r="YP346" s="145"/>
      <c r="YQ346" s="145"/>
      <c r="YR346" s="145"/>
      <c r="YS346" s="145"/>
      <c r="YT346" s="145"/>
      <c r="YU346" s="145"/>
      <c r="YV346" s="145"/>
      <c r="YW346" s="145"/>
      <c r="YX346" s="145"/>
      <c r="YY346" s="145"/>
      <c r="YZ346" s="145"/>
      <c r="ZA346" s="145"/>
      <c r="ZB346" s="145"/>
      <c r="ZC346" s="145"/>
      <c r="ZD346" s="145"/>
      <c r="ZE346" s="145"/>
      <c r="ZF346" s="145"/>
      <c r="ZG346" s="145"/>
      <c r="ZH346" s="145"/>
      <c r="ZI346" s="145"/>
      <c r="ZJ346" s="145"/>
      <c r="ZK346" s="145"/>
      <c r="ZL346" s="145"/>
      <c r="ZM346" s="145"/>
      <c r="ZN346" s="145"/>
      <c r="ZO346" s="145"/>
      <c r="ZP346" s="145"/>
      <c r="ZQ346" s="145"/>
      <c r="ZR346" s="145"/>
      <c r="ZS346" s="145"/>
      <c r="ZT346" s="145"/>
      <c r="ZU346" s="145"/>
      <c r="ZV346" s="145"/>
      <c r="ZW346" s="145"/>
      <c r="ZX346" s="145"/>
      <c r="ZY346" s="145"/>
      <c r="ZZ346" s="145"/>
      <c r="AAA346" s="145"/>
      <c r="AAB346" s="145"/>
      <c r="AAC346" s="145"/>
      <c r="AAD346" s="145"/>
      <c r="AAE346" s="145"/>
      <c r="AAF346" s="145"/>
      <c r="AAG346" s="145"/>
      <c r="AAH346" s="145"/>
      <c r="AAI346" s="145"/>
      <c r="AAJ346" s="145"/>
      <c r="AAK346" s="145"/>
      <c r="AAL346" s="145"/>
      <c r="AAM346" s="145"/>
      <c r="AAN346" s="145"/>
      <c r="AAO346" s="145"/>
      <c r="AAP346" s="145"/>
      <c r="AAQ346" s="145"/>
      <c r="AAR346" s="145"/>
      <c r="AAS346" s="145"/>
      <c r="AAT346" s="145"/>
      <c r="AAU346" s="145"/>
      <c r="AAV346" s="145"/>
      <c r="AAW346" s="145"/>
      <c r="AAX346" s="145"/>
      <c r="AAY346" s="145"/>
      <c r="AAZ346" s="145"/>
      <c r="ABA346" s="145"/>
      <c r="ABB346" s="145"/>
      <c r="ABC346" s="145"/>
      <c r="ABD346" s="145"/>
      <c r="ABE346" s="145"/>
      <c r="ABF346" s="145"/>
      <c r="ABG346" s="145"/>
      <c r="ABH346" s="145"/>
      <c r="ABI346" s="145"/>
      <c r="ABJ346" s="145"/>
      <c r="ABK346" s="145"/>
      <c r="ABL346" s="145"/>
      <c r="ABM346" s="145"/>
      <c r="ABN346" s="145"/>
      <c r="ABO346" s="145"/>
      <c r="ABP346" s="145"/>
      <c r="ABQ346" s="145"/>
      <c r="ABR346" s="145"/>
      <c r="ABS346" s="145"/>
      <c r="ABT346" s="145"/>
      <c r="ABU346" s="145"/>
      <c r="ABV346" s="145"/>
      <c r="ABW346" s="145"/>
      <c r="ABX346" s="145"/>
      <c r="ABY346" s="145"/>
      <c r="ABZ346" s="145"/>
      <c r="ACA346" s="145"/>
      <c r="ACB346" s="145"/>
      <c r="ACC346" s="145"/>
      <c r="ACD346" s="145"/>
      <c r="ACE346" s="145"/>
      <c r="ACF346" s="145"/>
      <c r="ACG346" s="145"/>
      <c r="ACH346" s="145"/>
      <c r="ACI346" s="145"/>
      <c r="ACJ346" s="145"/>
      <c r="ACK346" s="145"/>
      <c r="ACL346" s="145"/>
      <c r="ACM346" s="145"/>
      <c r="ACN346" s="145"/>
      <c r="ACO346" s="145"/>
      <c r="ACP346" s="145"/>
      <c r="ACQ346" s="145"/>
      <c r="ACR346" s="145"/>
      <c r="ACS346" s="145"/>
      <c r="ACT346" s="145"/>
      <c r="ACU346" s="145"/>
      <c r="ACV346" s="145"/>
      <c r="ACW346" s="145"/>
      <c r="ACX346" s="145"/>
      <c r="ACY346" s="145"/>
      <c r="ACZ346" s="145"/>
      <c r="ADA346" s="145"/>
    </row>
    <row r="347" spans="1:786" customFormat="1" ht="24" x14ac:dyDescent="0.3">
      <c r="A347" s="38">
        <v>3</v>
      </c>
      <c r="B347" s="41" t="s">
        <v>928</v>
      </c>
      <c r="C347" s="24" t="s">
        <v>647</v>
      </c>
      <c r="D347" s="25" t="s">
        <v>58</v>
      </c>
      <c r="E347" s="25" t="s">
        <v>81</v>
      </c>
      <c r="F347" s="25">
        <v>15</v>
      </c>
      <c r="G347" s="79"/>
      <c r="H347" s="25">
        <v>1</v>
      </c>
      <c r="I347" s="25" t="s">
        <v>47</v>
      </c>
      <c r="J347" s="25" t="s">
        <v>53</v>
      </c>
      <c r="K347" s="95">
        <v>115</v>
      </c>
      <c r="L347" s="28">
        <v>1940</v>
      </c>
      <c r="M347" s="92">
        <v>1940</v>
      </c>
      <c r="N347" s="30"/>
      <c r="O347" s="31"/>
      <c r="P347" s="31"/>
      <c r="Q347" s="32" t="s">
        <v>429</v>
      </c>
      <c r="R347" s="33" t="s">
        <v>929</v>
      </c>
      <c r="S347" s="34"/>
      <c r="T347" s="35" t="str">
        <f t="shared" si="41"/>
        <v>Pb</v>
      </c>
      <c r="U347" s="34"/>
      <c r="V347" s="34"/>
      <c r="W347" s="34"/>
      <c r="X347" s="34"/>
      <c r="Y347" s="34"/>
      <c r="Z347" s="34"/>
      <c r="AA347" s="34"/>
      <c r="AB347" s="1"/>
      <c r="AC347" s="36">
        <f t="shared" si="42"/>
        <v>0</v>
      </c>
      <c r="AD347" s="36">
        <f t="shared" si="43"/>
        <v>0</v>
      </c>
      <c r="AE347" s="36">
        <f t="shared" si="44"/>
        <v>0</v>
      </c>
      <c r="AF347" s="36">
        <f t="shared" si="45"/>
        <v>0</v>
      </c>
      <c r="AG347" s="37"/>
      <c r="AH347" s="37">
        <f>IF(A347=1,AF347,0)</f>
        <v>0</v>
      </c>
      <c r="AI347" s="37">
        <f>IF(A347=2,AF347,0)</f>
        <v>0</v>
      </c>
      <c r="AJ347" s="37">
        <f>IF(A347=3,AF347,0)</f>
        <v>0</v>
      </c>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c r="BO347" s="142"/>
      <c r="BP347" s="142"/>
      <c r="BQ347" s="142"/>
      <c r="BR347" s="142"/>
      <c r="BS347" s="142"/>
      <c r="BT347" s="142"/>
      <c r="BU347" s="142"/>
      <c r="BV347" s="142"/>
      <c r="BW347" s="142"/>
      <c r="BX347" s="142"/>
      <c r="BY347" s="142"/>
      <c r="BZ347" s="142"/>
      <c r="CA347" s="142"/>
      <c r="CB347" s="142"/>
      <c r="CC347" s="142"/>
      <c r="CD347" s="142"/>
      <c r="CE347" s="142"/>
      <c r="CF347" s="142"/>
      <c r="CG347" s="142"/>
      <c r="CH347" s="142"/>
      <c r="CI347" s="142"/>
      <c r="CJ347" s="142"/>
      <c r="CK347" s="142"/>
      <c r="CL347" s="142"/>
      <c r="CM347" s="142"/>
      <c r="CN347" s="142"/>
      <c r="CO347" s="142"/>
      <c r="CP347" s="142"/>
      <c r="CQ347" s="142"/>
      <c r="CR347" s="142"/>
      <c r="CS347" s="142"/>
      <c r="CT347" s="142"/>
      <c r="CU347" s="142"/>
      <c r="CV347" s="142"/>
      <c r="CW347" s="142"/>
      <c r="CX347" s="142"/>
      <c r="CY347" s="142"/>
      <c r="CZ347" s="142"/>
      <c r="DA347" s="142"/>
      <c r="DB347" s="142"/>
      <c r="DC347" s="142"/>
      <c r="DD347" s="142"/>
      <c r="DE347" s="142"/>
      <c r="DF347" s="142"/>
      <c r="DG347" s="142"/>
      <c r="DH347" s="142"/>
      <c r="DI347" s="142"/>
      <c r="DJ347" s="142"/>
      <c r="DK347" s="142"/>
      <c r="DL347" s="142"/>
      <c r="DM347" s="142"/>
      <c r="DN347" s="142"/>
      <c r="DO347" s="142"/>
      <c r="DP347" s="142"/>
      <c r="DQ347" s="142"/>
      <c r="DR347" s="142"/>
      <c r="DS347" s="142"/>
      <c r="DT347" s="142"/>
      <c r="DU347" s="142"/>
      <c r="DV347" s="142"/>
      <c r="DW347" s="142"/>
      <c r="DX347" s="142"/>
      <c r="DY347" s="142"/>
      <c r="DZ347" s="142"/>
      <c r="EA347" s="142"/>
      <c r="EB347" s="142"/>
      <c r="EC347" s="142"/>
      <c r="ED347" s="144"/>
      <c r="EE347" s="144"/>
      <c r="EF347" s="144"/>
      <c r="EG347" s="144"/>
      <c r="EH347" s="144"/>
      <c r="EI347" s="144"/>
      <c r="EJ347" s="144"/>
      <c r="EK347" s="144"/>
      <c r="EL347" s="144"/>
      <c r="EM347" s="144"/>
      <c r="EN347" s="144"/>
      <c r="EO347" s="144"/>
      <c r="EP347" s="144"/>
      <c r="EQ347" s="144"/>
      <c r="ER347" s="144"/>
      <c r="ES347" s="144"/>
      <c r="ET347" s="144"/>
      <c r="EU347" s="144"/>
      <c r="EV347" s="144"/>
      <c r="EW347" s="144"/>
      <c r="EX347" s="144"/>
      <c r="EY347" s="144"/>
      <c r="EZ347" s="144"/>
      <c r="FA347" s="144"/>
      <c r="FB347" s="144"/>
      <c r="FC347" s="144"/>
      <c r="FD347" s="144"/>
      <c r="FE347" s="144"/>
      <c r="FF347" s="144"/>
      <c r="FG347" s="144"/>
      <c r="FH347" s="144"/>
      <c r="FI347" s="144"/>
      <c r="FJ347" s="144"/>
      <c r="FK347" s="144"/>
      <c r="FL347" s="144"/>
      <c r="FM347" s="144"/>
      <c r="FN347" s="144"/>
      <c r="FO347" s="144"/>
      <c r="FP347" s="144"/>
      <c r="FQ347" s="144"/>
      <c r="FR347" s="144"/>
      <c r="FS347" s="144"/>
      <c r="FT347" s="144"/>
      <c r="FU347" s="144"/>
      <c r="FV347" s="144"/>
      <c r="FW347" s="144"/>
      <c r="FX347" s="144"/>
      <c r="FY347" s="144"/>
      <c r="FZ347" s="144"/>
      <c r="GA347" s="144"/>
      <c r="GB347" s="144"/>
      <c r="GC347" s="144"/>
      <c r="GD347" s="144"/>
      <c r="GE347" s="144"/>
      <c r="GF347" s="144"/>
      <c r="GG347" s="144"/>
      <c r="GH347" s="144"/>
      <c r="GI347" s="144"/>
      <c r="GJ347" s="144"/>
      <c r="GK347" s="144"/>
      <c r="GL347" s="144"/>
      <c r="GM347" s="144"/>
      <c r="GN347" s="144"/>
      <c r="GO347" s="144"/>
      <c r="GP347" s="144"/>
      <c r="GQ347" s="144"/>
      <c r="GR347" s="144"/>
      <c r="GS347" s="144"/>
      <c r="GT347" s="144"/>
      <c r="GU347" s="144"/>
      <c r="GV347" s="144"/>
      <c r="GW347" s="144"/>
      <c r="GX347" s="144"/>
      <c r="GY347" s="144"/>
      <c r="GZ347" s="144"/>
      <c r="HA347" s="144"/>
      <c r="HB347" s="144"/>
      <c r="HC347" s="144"/>
      <c r="HD347" s="144"/>
      <c r="HE347" s="144"/>
      <c r="HF347" s="144"/>
      <c r="HG347" s="144"/>
      <c r="HH347" s="144"/>
      <c r="HI347" s="144"/>
      <c r="HJ347" s="144"/>
      <c r="HK347" s="144"/>
      <c r="HL347" s="144"/>
      <c r="HM347" s="144"/>
      <c r="HN347" s="144"/>
      <c r="HO347" s="144"/>
      <c r="HP347" s="144"/>
      <c r="HQ347" s="144"/>
      <c r="HR347" s="144"/>
      <c r="HS347" s="144"/>
      <c r="HT347" s="144"/>
      <c r="HU347" s="144"/>
      <c r="HV347" s="144"/>
      <c r="HW347" s="144"/>
      <c r="HX347" s="144"/>
      <c r="HY347" s="144"/>
      <c r="HZ347" s="144"/>
      <c r="IA347" s="144"/>
      <c r="IB347" s="144"/>
      <c r="IC347" s="144"/>
      <c r="ID347" s="144"/>
      <c r="IE347" s="144"/>
      <c r="IF347" s="144"/>
      <c r="IG347" s="144"/>
      <c r="IH347" s="144"/>
      <c r="II347" s="144"/>
      <c r="IJ347" s="144"/>
      <c r="IK347" s="144"/>
      <c r="IL347" s="144"/>
      <c r="IM347" s="144"/>
      <c r="IN347" s="144"/>
      <c r="IO347" s="144"/>
      <c r="IP347" s="144"/>
      <c r="IQ347" s="144"/>
      <c r="IR347" s="144"/>
      <c r="IS347" s="144"/>
      <c r="IT347" s="144"/>
      <c r="IU347" s="144"/>
      <c r="IV347" s="144"/>
      <c r="IW347" s="144"/>
      <c r="IX347" s="144"/>
      <c r="IY347" s="144"/>
      <c r="IZ347" s="144"/>
      <c r="JA347" s="144"/>
      <c r="JB347" s="144"/>
      <c r="JC347" s="144"/>
      <c r="JD347" s="144"/>
      <c r="JE347" s="144"/>
      <c r="JF347" s="144"/>
      <c r="JG347" s="144"/>
      <c r="JH347" s="144"/>
      <c r="JI347" s="144"/>
      <c r="JJ347" s="144"/>
      <c r="JK347" s="144"/>
      <c r="JL347" s="144"/>
      <c r="JM347" s="144"/>
      <c r="JN347" s="144"/>
      <c r="JO347" s="144"/>
      <c r="JP347" s="144"/>
      <c r="JQ347" s="144"/>
      <c r="JR347" s="144"/>
      <c r="JS347" s="144"/>
      <c r="JT347" s="144"/>
      <c r="JU347" s="144"/>
      <c r="JV347" s="144"/>
      <c r="JW347" s="144"/>
      <c r="JX347" s="144"/>
      <c r="JY347" s="144"/>
      <c r="JZ347" s="144"/>
      <c r="KA347" s="144"/>
      <c r="KB347" s="144"/>
      <c r="KC347" s="144"/>
      <c r="KD347" s="144"/>
      <c r="KE347" s="144"/>
      <c r="KF347" s="144"/>
      <c r="KG347" s="144"/>
      <c r="KH347" s="144"/>
      <c r="KI347" s="144"/>
      <c r="KJ347" s="144"/>
      <c r="KK347" s="144"/>
      <c r="KL347" s="144"/>
      <c r="KM347" s="144"/>
      <c r="KN347" s="144"/>
      <c r="KO347" s="144"/>
      <c r="KP347" s="144"/>
      <c r="KQ347" s="144"/>
      <c r="KR347" s="144"/>
      <c r="KS347" s="144"/>
      <c r="KT347" s="144"/>
      <c r="KU347" s="144"/>
      <c r="KV347" s="144"/>
      <c r="KW347" s="144"/>
      <c r="KX347" s="144"/>
      <c r="KY347" s="144"/>
      <c r="KZ347" s="144"/>
      <c r="LA347" s="144"/>
      <c r="LB347" s="144"/>
      <c r="LC347" s="144"/>
      <c r="LD347" s="144"/>
      <c r="LE347" s="144"/>
      <c r="LF347" s="144"/>
      <c r="LG347" s="144"/>
      <c r="LH347" s="144"/>
      <c r="LI347" s="144"/>
      <c r="LJ347" s="144"/>
      <c r="LK347" s="144"/>
      <c r="LL347" s="144"/>
      <c r="LM347" s="144"/>
      <c r="LN347" s="144"/>
      <c r="LO347" s="144"/>
      <c r="LP347" s="144"/>
      <c r="LQ347" s="144"/>
      <c r="LR347" s="144"/>
      <c r="LS347" s="144"/>
      <c r="LT347" s="144"/>
      <c r="LU347" s="144"/>
      <c r="LV347" s="144"/>
      <c r="LW347" s="144"/>
      <c r="LX347" s="144"/>
      <c r="LY347" s="144"/>
      <c r="LZ347" s="144"/>
      <c r="MA347" s="144"/>
      <c r="MB347" s="144"/>
      <c r="MC347" s="144"/>
      <c r="MD347" s="144"/>
      <c r="ME347" s="144"/>
      <c r="MF347" s="144"/>
      <c r="MG347" s="144"/>
      <c r="MH347" s="144"/>
      <c r="MI347" s="144"/>
      <c r="MJ347" s="144"/>
      <c r="MK347" s="144"/>
      <c r="ML347" s="144"/>
      <c r="MM347" s="144"/>
      <c r="MN347" s="144"/>
      <c r="MO347" s="144"/>
      <c r="MP347" s="144"/>
      <c r="MQ347" s="144"/>
      <c r="MR347" s="144"/>
      <c r="MS347" s="144"/>
      <c r="MT347" s="144"/>
      <c r="MU347" s="144"/>
      <c r="MV347" s="144"/>
      <c r="MW347" s="144"/>
      <c r="MX347" s="144"/>
      <c r="MY347" s="144"/>
      <c r="MZ347" s="144"/>
      <c r="NA347" s="144"/>
      <c r="NB347" s="144"/>
      <c r="NC347" s="144"/>
      <c r="ND347" s="144"/>
      <c r="NE347" s="144"/>
      <c r="NF347" s="144"/>
      <c r="NG347" s="144"/>
      <c r="NH347" s="144"/>
      <c r="NI347" s="144"/>
      <c r="NJ347" s="144"/>
      <c r="NK347" s="144"/>
      <c r="NL347" s="144"/>
      <c r="NM347" s="144"/>
      <c r="NN347" s="144"/>
      <c r="NO347" s="144"/>
      <c r="NP347" s="144"/>
      <c r="NQ347" s="144"/>
      <c r="NR347" s="144"/>
      <c r="NS347" s="144"/>
      <c r="NT347" s="144"/>
      <c r="NU347" s="144"/>
      <c r="NV347" s="144"/>
      <c r="NW347" s="144"/>
      <c r="NX347" s="144"/>
      <c r="NY347" s="144"/>
      <c r="NZ347" s="144"/>
      <c r="OA347" s="144"/>
      <c r="OB347" s="144"/>
      <c r="OC347" s="144"/>
      <c r="OD347" s="144"/>
      <c r="OE347" s="144"/>
      <c r="OF347" s="144"/>
      <c r="OG347" s="144"/>
      <c r="OH347" s="144"/>
      <c r="OI347" s="144"/>
      <c r="OJ347" s="144"/>
      <c r="OK347" s="144"/>
      <c r="OL347" s="144"/>
      <c r="OM347" s="144"/>
      <c r="ON347" s="144"/>
      <c r="OO347" s="144"/>
      <c r="OP347" s="144"/>
      <c r="OQ347" s="144"/>
      <c r="OR347" s="144"/>
      <c r="OS347" s="144"/>
      <c r="OT347" s="144"/>
      <c r="OU347" s="144"/>
      <c r="OV347" s="144"/>
      <c r="OW347" s="144"/>
      <c r="OX347" s="144"/>
      <c r="OY347" s="144"/>
      <c r="OZ347" s="144"/>
      <c r="PA347" s="144"/>
      <c r="PB347" s="144"/>
      <c r="PC347" s="144"/>
      <c r="PD347" s="144"/>
      <c r="PE347" s="144"/>
      <c r="PF347" s="144"/>
      <c r="PG347" s="144"/>
      <c r="PH347" s="144"/>
      <c r="PI347" s="144"/>
      <c r="PJ347" s="144"/>
      <c r="PK347" s="144"/>
      <c r="PL347" s="144"/>
      <c r="PM347" s="144"/>
      <c r="PN347" s="144"/>
      <c r="PO347" s="144"/>
      <c r="PP347" s="144"/>
      <c r="PQ347" s="144"/>
      <c r="PR347" s="144"/>
      <c r="PS347" s="144"/>
      <c r="PT347" s="144"/>
      <c r="PU347" s="144"/>
      <c r="PV347" s="144"/>
      <c r="PW347" s="144"/>
      <c r="PX347" s="144"/>
      <c r="PY347" s="144"/>
      <c r="PZ347" s="144"/>
      <c r="QA347" s="144"/>
      <c r="QB347" s="144"/>
      <c r="QC347" s="144"/>
      <c r="QD347" s="144"/>
      <c r="QE347" s="144"/>
      <c r="QF347" s="144"/>
      <c r="QG347" s="144"/>
      <c r="QH347" s="144"/>
      <c r="QI347" s="144"/>
      <c r="QJ347" s="144"/>
      <c r="QK347" s="144"/>
      <c r="QL347" s="144"/>
      <c r="QM347" s="144"/>
      <c r="QN347" s="144"/>
      <c r="QO347" s="144"/>
      <c r="QP347" s="144"/>
      <c r="QQ347" s="144"/>
      <c r="QR347" s="144"/>
      <c r="QS347" s="144"/>
      <c r="QT347" s="144"/>
      <c r="QU347" s="144"/>
      <c r="QV347" s="144"/>
      <c r="QW347" s="144"/>
      <c r="QX347" s="144"/>
      <c r="QY347" s="144"/>
      <c r="QZ347" s="144"/>
      <c r="RA347" s="144"/>
      <c r="RB347" s="144"/>
      <c r="RC347" s="144"/>
      <c r="RD347" s="144"/>
      <c r="RE347" s="144"/>
      <c r="RF347" s="144"/>
      <c r="RG347" s="144"/>
      <c r="RH347" s="144"/>
      <c r="RI347" s="144"/>
      <c r="RJ347" s="144"/>
      <c r="RK347" s="144"/>
      <c r="RL347" s="144"/>
      <c r="RM347" s="144"/>
      <c r="RN347" s="144"/>
      <c r="RO347" s="144"/>
      <c r="RP347" s="144"/>
      <c r="RQ347" s="144"/>
      <c r="RR347" s="144"/>
      <c r="RS347" s="144"/>
      <c r="RT347" s="144"/>
      <c r="RU347" s="144"/>
      <c r="RV347" s="144"/>
      <c r="RW347" s="144"/>
      <c r="RX347" s="144"/>
      <c r="RY347" s="144"/>
      <c r="RZ347" s="144"/>
      <c r="SA347" s="144"/>
      <c r="SB347" s="144"/>
      <c r="SC347" s="144"/>
      <c r="SD347" s="144"/>
      <c r="SE347" s="144"/>
      <c r="SF347" s="144"/>
      <c r="SG347" s="144"/>
      <c r="SH347" s="144"/>
      <c r="SI347" s="144"/>
      <c r="SJ347" s="144"/>
      <c r="SK347" s="144"/>
      <c r="SL347" s="144"/>
      <c r="SM347" s="144"/>
      <c r="SN347" s="144"/>
      <c r="SO347" s="144"/>
      <c r="SP347" s="144"/>
      <c r="SQ347" s="144"/>
      <c r="SR347" s="144"/>
      <c r="SS347" s="144"/>
      <c r="ST347" s="144"/>
      <c r="SU347" s="144"/>
      <c r="SV347" s="144"/>
      <c r="SW347" s="144"/>
      <c r="SX347" s="144"/>
      <c r="SY347" s="144"/>
      <c r="SZ347" s="144"/>
      <c r="TA347" s="144"/>
      <c r="TB347" s="144"/>
      <c r="TC347" s="144"/>
      <c r="TD347" s="144"/>
      <c r="TE347" s="144"/>
      <c r="TF347" s="144"/>
      <c r="TG347" s="144"/>
      <c r="TH347" s="144"/>
      <c r="TI347" s="144"/>
      <c r="TJ347" s="144"/>
      <c r="TK347" s="144"/>
      <c r="TL347" s="144"/>
      <c r="TM347" s="144"/>
      <c r="TN347" s="144"/>
      <c r="TO347" s="144"/>
      <c r="TP347" s="144"/>
      <c r="TQ347" s="144"/>
      <c r="TR347" s="144"/>
      <c r="TS347" s="144"/>
      <c r="TT347" s="144"/>
      <c r="TU347" s="144"/>
      <c r="TV347" s="144"/>
      <c r="TW347" s="144"/>
      <c r="TX347" s="144"/>
      <c r="TY347" s="144"/>
      <c r="TZ347" s="144"/>
      <c r="UA347" s="144"/>
      <c r="UB347" s="144"/>
      <c r="UC347" s="144"/>
      <c r="UD347" s="144"/>
      <c r="UE347" s="144"/>
      <c r="UF347" s="144"/>
      <c r="UG347" s="144"/>
      <c r="UH347" s="144"/>
      <c r="UI347" s="144"/>
      <c r="UJ347" s="144"/>
      <c r="UK347" s="144"/>
      <c r="UL347" s="144"/>
      <c r="UM347" s="144"/>
      <c r="UN347" s="144"/>
      <c r="UO347" s="144"/>
      <c r="UP347" s="144"/>
      <c r="UQ347" s="144"/>
      <c r="UR347" s="144"/>
      <c r="US347" s="144"/>
      <c r="UT347" s="144"/>
      <c r="UU347" s="144"/>
      <c r="UV347" s="144"/>
      <c r="UW347" s="144"/>
      <c r="UX347" s="144"/>
      <c r="UY347" s="144"/>
      <c r="UZ347" s="144"/>
      <c r="VA347" s="144"/>
      <c r="VB347" s="144"/>
      <c r="VC347" s="144"/>
      <c r="VD347" s="144"/>
      <c r="VE347" s="144"/>
      <c r="VF347" s="144"/>
      <c r="VG347" s="144"/>
      <c r="VH347" s="144"/>
      <c r="VI347" s="144"/>
      <c r="VJ347" s="144"/>
      <c r="VK347" s="144"/>
      <c r="VL347" s="144"/>
      <c r="VM347" s="144"/>
      <c r="VN347" s="144"/>
      <c r="VO347" s="144"/>
      <c r="VP347" s="144"/>
      <c r="VQ347" s="144"/>
      <c r="VR347" s="144"/>
      <c r="VS347" s="144"/>
      <c r="VT347" s="144"/>
      <c r="VU347" s="144"/>
      <c r="VV347" s="144"/>
      <c r="VW347" s="144"/>
      <c r="VX347" s="144"/>
      <c r="VY347" s="144"/>
      <c r="VZ347" s="144"/>
      <c r="WA347" s="144"/>
      <c r="WB347" s="144"/>
      <c r="WC347" s="144"/>
      <c r="WD347" s="144"/>
      <c r="WE347" s="144"/>
      <c r="WF347" s="144"/>
      <c r="WG347" s="144"/>
      <c r="WH347" s="144"/>
      <c r="WI347" s="144"/>
      <c r="WJ347" s="144"/>
      <c r="WK347" s="144"/>
      <c r="WL347" s="144"/>
      <c r="WM347" s="144"/>
      <c r="WN347" s="144"/>
      <c r="WO347" s="144"/>
      <c r="WP347" s="144"/>
      <c r="WQ347" s="144"/>
      <c r="WR347" s="144"/>
      <c r="WS347" s="144"/>
      <c r="WT347" s="144"/>
      <c r="WU347" s="144"/>
      <c r="WV347" s="144"/>
      <c r="WW347" s="144"/>
      <c r="WX347" s="144"/>
      <c r="WY347" s="144"/>
      <c r="WZ347" s="144"/>
      <c r="XA347" s="144"/>
      <c r="XB347" s="144"/>
      <c r="XC347" s="144"/>
      <c r="XD347" s="144"/>
      <c r="XE347" s="144"/>
      <c r="XF347" s="144"/>
      <c r="XG347" s="144"/>
      <c r="XH347" s="144"/>
      <c r="XI347" s="144"/>
      <c r="XJ347" s="144"/>
      <c r="XK347" s="144"/>
      <c r="XL347" s="144"/>
      <c r="XM347" s="144"/>
      <c r="XN347" s="144"/>
      <c r="XO347" s="144"/>
      <c r="XP347" s="144"/>
      <c r="XQ347" s="144"/>
      <c r="XR347" s="144"/>
      <c r="XS347" s="144"/>
      <c r="XT347" s="144"/>
      <c r="XU347" s="144"/>
      <c r="XV347" s="144"/>
      <c r="XW347" s="144"/>
      <c r="XX347" s="144"/>
      <c r="XY347" s="144"/>
      <c r="XZ347" s="144"/>
      <c r="YA347" s="144"/>
      <c r="YB347" s="144"/>
      <c r="YC347" s="144"/>
      <c r="YD347" s="144"/>
      <c r="YE347" s="144"/>
      <c r="YF347" s="144"/>
      <c r="YG347" s="144"/>
      <c r="YH347" s="144"/>
      <c r="YI347" s="144"/>
      <c r="YJ347" s="144"/>
      <c r="YK347" s="144"/>
      <c r="YL347" s="144"/>
      <c r="YM347" s="144"/>
      <c r="YN347" s="144"/>
      <c r="YO347" s="144"/>
      <c r="YP347" s="144"/>
      <c r="YQ347" s="144"/>
      <c r="YR347" s="144"/>
      <c r="YS347" s="144"/>
      <c r="YT347" s="144"/>
      <c r="YU347" s="144"/>
      <c r="YV347" s="144"/>
      <c r="YW347" s="144"/>
      <c r="YX347" s="144"/>
      <c r="YY347" s="144"/>
      <c r="YZ347" s="144"/>
      <c r="ZA347" s="144"/>
      <c r="ZB347" s="144"/>
      <c r="ZC347" s="144"/>
      <c r="ZD347" s="144"/>
      <c r="ZE347" s="144"/>
      <c r="ZF347" s="144"/>
      <c r="ZG347" s="144"/>
      <c r="ZH347" s="144"/>
      <c r="ZI347" s="144"/>
      <c r="ZJ347" s="144"/>
      <c r="ZK347" s="144"/>
      <c r="ZL347" s="144"/>
      <c r="ZM347" s="144"/>
      <c r="ZN347" s="144"/>
      <c r="ZO347" s="144"/>
      <c r="ZP347" s="144"/>
      <c r="ZQ347" s="144"/>
      <c r="ZR347" s="144"/>
      <c r="ZS347" s="144"/>
      <c r="ZT347" s="144"/>
      <c r="ZU347" s="144"/>
      <c r="ZV347" s="144"/>
      <c r="ZW347" s="144"/>
      <c r="ZX347" s="144"/>
      <c r="ZY347" s="144"/>
      <c r="ZZ347" s="144"/>
      <c r="AAA347" s="144"/>
      <c r="AAB347" s="144"/>
      <c r="AAC347" s="144"/>
      <c r="AAD347" s="144"/>
      <c r="AAE347" s="144"/>
      <c r="AAF347" s="144"/>
      <c r="AAG347" s="144"/>
      <c r="AAH347" s="144"/>
      <c r="AAI347" s="144"/>
      <c r="AAJ347" s="144"/>
      <c r="AAK347" s="144"/>
      <c r="AAL347" s="144"/>
      <c r="AAM347" s="144"/>
      <c r="AAN347" s="144"/>
      <c r="AAO347" s="144"/>
      <c r="AAP347" s="144"/>
      <c r="AAQ347" s="144"/>
      <c r="AAR347" s="144"/>
      <c r="AAS347" s="144"/>
      <c r="AAT347" s="144"/>
      <c r="AAU347" s="144"/>
      <c r="AAV347" s="144"/>
      <c r="AAW347" s="144"/>
      <c r="AAX347" s="144"/>
      <c r="AAY347" s="144"/>
      <c r="AAZ347" s="144"/>
      <c r="ABA347" s="144"/>
      <c r="ABB347" s="144"/>
      <c r="ABC347" s="144"/>
      <c r="ABD347" s="144"/>
      <c r="ABE347" s="144"/>
      <c r="ABF347" s="144"/>
      <c r="ABG347" s="144"/>
      <c r="ABH347" s="144"/>
      <c r="ABI347" s="144"/>
      <c r="ABJ347" s="144"/>
      <c r="ABK347" s="144"/>
      <c r="ABL347" s="144"/>
      <c r="ABM347" s="144"/>
      <c r="ABN347" s="144"/>
      <c r="ABO347" s="144"/>
      <c r="ABP347" s="144"/>
      <c r="ABQ347" s="144"/>
      <c r="ABR347" s="144"/>
      <c r="ABS347" s="144"/>
      <c r="ABT347" s="144"/>
      <c r="ABU347" s="144"/>
      <c r="ABV347" s="144"/>
      <c r="ABW347" s="144"/>
      <c r="ABX347" s="144"/>
      <c r="ABY347" s="144"/>
      <c r="ABZ347" s="144"/>
      <c r="ACA347" s="144"/>
      <c r="ACB347" s="144"/>
      <c r="ACC347" s="144"/>
      <c r="ACD347" s="144"/>
      <c r="ACE347" s="144"/>
      <c r="ACF347" s="144"/>
      <c r="ACG347" s="144"/>
      <c r="ACH347" s="144"/>
      <c r="ACI347" s="144"/>
      <c r="ACJ347" s="144"/>
      <c r="ACK347" s="144"/>
      <c r="ACL347" s="144"/>
      <c r="ACM347" s="144"/>
      <c r="ACN347" s="144"/>
      <c r="ACO347" s="144"/>
      <c r="ACP347" s="144"/>
      <c r="ACQ347" s="144"/>
      <c r="ACR347" s="144"/>
      <c r="ACS347" s="144"/>
      <c r="ACT347" s="144"/>
      <c r="ACU347" s="144"/>
      <c r="ACV347" s="144"/>
      <c r="ACW347" s="144"/>
      <c r="ACX347" s="144"/>
      <c r="ACY347" s="144"/>
      <c r="ACZ347" s="144"/>
      <c r="ADA347" s="144"/>
      <c r="ADB347" s="124"/>
      <c r="ADC347" s="124"/>
      <c r="ADD347" s="124"/>
      <c r="ADE347" s="124"/>
      <c r="ADF347" s="124"/>
    </row>
    <row r="348" spans="1:786" ht="15.6" x14ac:dyDescent="0.3">
      <c r="A348" s="38">
        <v>3</v>
      </c>
      <c r="B348" s="98" t="s">
        <v>930</v>
      </c>
      <c r="C348" s="99" t="s">
        <v>65</v>
      </c>
      <c r="D348" s="100" t="s">
        <v>58</v>
      </c>
      <c r="E348" s="100" t="s">
        <v>81</v>
      </c>
      <c r="F348" s="100"/>
      <c r="G348" s="45"/>
      <c r="H348" s="100">
        <v>1</v>
      </c>
      <c r="I348" s="100" t="s">
        <v>47</v>
      </c>
      <c r="J348" s="100" t="s">
        <v>82</v>
      </c>
      <c r="K348" s="101">
        <v>21</v>
      </c>
      <c r="L348" s="55">
        <v>1939</v>
      </c>
      <c r="M348" s="120">
        <v>1939</v>
      </c>
      <c r="N348" s="103"/>
      <c r="O348" s="103"/>
      <c r="P348" s="50"/>
      <c r="Q348" s="50" t="s">
        <v>429</v>
      </c>
      <c r="R348" s="78" t="s">
        <v>923</v>
      </c>
      <c r="S348" s="34"/>
      <c r="T348" s="35" t="str">
        <f t="shared" si="41"/>
        <v>Cu</v>
      </c>
      <c r="U348" s="34">
        <v>4</v>
      </c>
      <c r="V348" s="34"/>
      <c r="W348" s="34"/>
      <c r="X348" s="34"/>
      <c r="Y348" s="34">
        <v>1882</v>
      </c>
      <c r="Z348" s="34"/>
      <c r="AA348" s="34" t="s">
        <v>390</v>
      </c>
      <c r="AC348" s="36">
        <f t="shared" si="42"/>
        <v>0</v>
      </c>
      <c r="AD348" s="36">
        <f t="shared" si="43"/>
        <v>0</v>
      </c>
      <c r="AE348" s="36">
        <f t="shared" si="44"/>
        <v>0</v>
      </c>
      <c r="AF348" s="36">
        <f t="shared" si="45"/>
        <v>0</v>
      </c>
      <c r="AG348" s="37"/>
      <c r="AH348" s="37">
        <f>IF(A348=1,AF348,0)</f>
        <v>0</v>
      </c>
      <c r="AI348" s="37">
        <f>IF(A348=2,AF348,0)</f>
        <v>0</v>
      </c>
      <c r="AJ348" s="37">
        <f>IF(A348=3,AF348,0)</f>
        <v>0</v>
      </c>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c r="BO348" s="142"/>
      <c r="BP348" s="142"/>
      <c r="BQ348" s="142"/>
      <c r="BR348" s="142"/>
      <c r="BS348" s="142"/>
      <c r="BT348" s="142"/>
      <c r="BU348" s="142"/>
      <c r="BV348" s="142"/>
      <c r="BW348" s="142"/>
      <c r="BX348" s="142"/>
      <c r="BY348" s="142"/>
      <c r="BZ348" s="142"/>
      <c r="CA348" s="142"/>
      <c r="CB348" s="142"/>
      <c r="CC348" s="142"/>
      <c r="CD348" s="142"/>
      <c r="CE348" s="142"/>
      <c r="CF348" s="142"/>
      <c r="CG348" s="142"/>
      <c r="CH348" s="142"/>
      <c r="CI348" s="142"/>
      <c r="CJ348" s="142"/>
      <c r="CK348" s="142"/>
      <c r="CL348" s="142"/>
      <c r="CM348" s="142"/>
      <c r="CN348" s="142"/>
      <c r="CO348" s="142"/>
      <c r="CP348" s="142"/>
      <c r="CQ348" s="142"/>
      <c r="CR348" s="142"/>
      <c r="CS348" s="142"/>
      <c r="CT348" s="142"/>
      <c r="CU348" s="142"/>
      <c r="CV348" s="142"/>
      <c r="CW348" s="142"/>
      <c r="CX348" s="142"/>
      <c r="CY348" s="142"/>
      <c r="CZ348" s="142"/>
      <c r="DA348" s="142"/>
      <c r="DB348" s="142"/>
      <c r="DC348" s="142"/>
      <c r="DD348" s="142"/>
      <c r="DE348" s="142"/>
      <c r="DF348" s="142"/>
      <c r="DG348" s="142"/>
      <c r="DH348" s="142"/>
      <c r="DI348" s="142"/>
      <c r="DJ348" s="142"/>
      <c r="DK348" s="142"/>
      <c r="DL348" s="142"/>
      <c r="DM348" s="142"/>
      <c r="DN348" s="142"/>
      <c r="DO348" s="142"/>
      <c r="DP348" s="142"/>
      <c r="DQ348" s="142"/>
      <c r="DR348" s="142"/>
      <c r="DS348" s="142"/>
      <c r="DT348" s="142"/>
      <c r="DU348" s="142"/>
      <c r="DV348" s="142"/>
      <c r="DW348" s="142"/>
      <c r="DX348" s="142"/>
      <c r="DY348" s="142"/>
      <c r="DZ348" s="142"/>
      <c r="EA348" s="142"/>
      <c r="EB348" s="142"/>
      <c r="EC348" s="142"/>
      <c r="ED348" s="144"/>
      <c r="EE348" s="144"/>
      <c r="EF348" s="144"/>
      <c r="EG348" s="144"/>
      <c r="EH348" s="144"/>
      <c r="EI348" s="144"/>
      <c r="EJ348" s="144"/>
      <c r="EK348" s="144"/>
      <c r="EL348" s="144"/>
      <c r="EM348" s="144"/>
      <c r="EN348" s="144"/>
      <c r="EO348" s="144"/>
      <c r="EP348" s="144"/>
      <c r="EQ348" s="144"/>
      <c r="ER348" s="144"/>
      <c r="ES348" s="144"/>
      <c r="ET348" s="144"/>
      <c r="EU348" s="144"/>
      <c r="EV348" s="144"/>
      <c r="EW348" s="144"/>
      <c r="EX348" s="144"/>
      <c r="EY348" s="144"/>
      <c r="EZ348" s="144"/>
      <c r="FA348" s="144"/>
      <c r="FB348" s="144"/>
      <c r="FC348" s="144"/>
      <c r="FD348" s="144"/>
      <c r="FE348" s="144"/>
      <c r="FF348" s="144"/>
      <c r="FG348" s="144"/>
      <c r="FH348" s="144"/>
      <c r="FI348" s="144"/>
      <c r="FJ348" s="144"/>
      <c r="FK348" s="144"/>
      <c r="FL348" s="144"/>
      <c r="FM348" s="144"/>
      <c r="FN348" s="144"/>
      <c r="FO348" s="144"/>
      <c r="FP348" s="144"/>
      <c r="FQ348" s="144"/>
      <c r="FR348" s="144"/>
      <c r="FS348" s="144"/>
      <c r="FT348" s="144"/>
      <c r="FU348" s="144"/>
      <c r="FV348" s="144"/>
      <c r="FW348" s="144"/>
      <c r="FX348" s="144"/>
      <c r="FY348" s="144"/>
      <c r="FZ348" s="144"/>
      <c r="GA348" s="144"/>
      <c r="GB348" s="144"/>
      <c r="GC348" s="144"/>
      <c r="GD348" s="144"/>
      <c r="GE348" s="144"/>
      <c r="GF348" s="144"/>
      <c r="GG348" s="144"/>
      <c r="GH348" s="144"/>
      <c r="GI348" s="144"/>
      <c r="GJ348" s="144"/>
      <c r="GK348" s="144"/>
      <c r="GL348" s="144"/>
      <c r="GM348" s="144"/>
      <c r="GN348" s="144"/>
      <c r="GO348" s="144"/>
      <c r="GP348" s="144"/>
      <c r="GQ348" s="144"/>
      <c r="GR348" s="144"/>
      <c r="GS348" s="144"/>
      <c r="GT348" s="144"/>
      <c r="GU348" s="144"/>
      <c r="GV348" s="144"/>
      <c r="GW348" s="144"/>
      <c r="GX348" s="144"/>
      <c r="GY348" s="144"/>
      <c r="GZ348" s="144"/>
      <c r="HA348" s="144"/>
      <c r="HB348" s="144"/>
      <c r="HC348" s="144"/>
      <c r="HD348" s="144"/>
      <c r="HE348" s="144"/>
      <c r="HF348" s="144"/>
      <c r="HG348" s="144"/>
      <c r="HH348" s="144"/>
      <c r="HI348" s="144"/>
      <c r="HJ348" s="144"/>
      <c r="HK348" s="144"/>
      <c r="HL348" s="144"/>
      <c r="HM348" s="144"/>
      <c r="HN348" s="144"/>
      <c r="HO348" s="144"/>
      <c r="HP348" s="144"/>
      <c r="HQ348" s="144"/>
      <c r="HR348" s="144"/>
      <c r="HS348" s="144"/>
      <c r="HT348" s="144"/>
      <c r="HU348" s="144"/>
      <c r="HV348" s="144"/>
      <c r="HW348" s="144"/>
      <c r="HX348" s="144"/>
      <c r="HY348" s="144"/>
      <c r="HZ348" s="144"/>
      <c r="IA348" s="144"/>
      <c r="IB348" s="144"/>
      <c r="IC348" s="144"/>
      <c r="ID348" s="144"/>
      <c r="IE348" s="144"/>
      <c r="IF348" s="144"/>
      <c r="IG348" s="144"/>
      <c r="IH348" s="144"/>
      <c r="II348" s="144"/>
      <c r="IJ348" s="144"/>
      <c r="IK348" s="144"/>
      <c r="IL348" s="144"/>
      <c r="IM348" s="144"/>
      <c r="IN348" s="144"/>
      <c r="IO348" s="144"/>
      <c r="IP348" s="144"/>
      <c r="IQ348" s="144"/>
      <c r="IR348" s="144"/>
      <c r="IS348" s="144"/>
      <c r="IT348" s="144"/>
      <c r="IU348" s="144"/>
      <c r="IV348" s="144"/>
      <c r="IW348" s="144"/>
      <c r="IX348" s="144"/>
      <c r="IY348" s="144"/>
      <c r="IZ348" s="144"/>
      <c r="JA348" s="144"/>
      <c r="JB348" s="144"/>
      <c r="JC348" s="144"/>
      <c r="JD348" s="144"/>
      <c r="JE348" s="144"/>
      <c r="JF348" s="144"/>
      <c r="JG348" s="144"/>
      <c r="JH348" s="144"/>
      <c r="JI348" s="144"/>
      <c r="JJ348" s="144"/>
      <c r="JK348" s="144"/>
      <c r="JL348" s="144"/>
      <c r="JM348" s="144"/>
      <c r="JN348" s="144"/>
      <c r="JO348" s="144"/>
      <c r="JP348" s="144"/>
      <c r="JQ348" s="144"/>
      <c r="JR348" s="144"/>
      <c r="JS348" s="144"/>
      <c r="JT348" s="144"/>
      <c r="JU348" s="144"/>
      <c r="JV348" s="144"/>
      <c r="JW348" s="144"/>
      <c r="JX348" s="144"/>
      <c r="JY348" s="144"/>
      <c r="JZ348" s="144"/>
      <c r="KA348" s="144"/>
      <c r="KB348" s="144"/>
      <c r="KC348" s="144"/>
      <c r="KD348" s="144"/>
      <c r="KE348" s="144"/>
      <c r="KF348" s="144"/>
      <c r="KG348" s="144"/>
      <c r="KH348" s="144"/>
      <c r="KI348" s="144"/>
      <c r="KJ348" s="144"/>
      <c r="KK348" s="144"/>
      <c r="KL348" s="144"/>
      <c r="KM348" s="144"/>
      <c r="KN348" s="144"/>
      <c r="KO348" s="144"/>
      <c r="KP348" s="144"/>
      <c r="KQ348" s="144"/>
      <c r="KR348" s="144"/>
      <c r="KS348" s="144"/>
      <c r="KT348" s="144"/>
      <c r="KU348" s="144"/>
      <c r="KV348" s="144"/>
      <c r="KW348" s="144"/>
      <c r="KX348" s="144"/>
      <c r="KY348" s="144"/>
      <c r="KZ348" s="144"/>
      <c r="LA348" s="144"/>
      <c r="LB348" s="144"/>
      <c r="LC348" s="144"/>
      <c r="LD348" s="144"/>
      <c r="LE348" s="144"/>
      <c r="LF348" s="144"/>
      <c r="LG348" s="144"/>
      <c r="LH348" s="144"/>
      <c r="LI348" s="144"/>
      <c r="LJ348" s="144"/>
      <c r="LK348" s="144"/>
      <c r="LL348" s="144"/>
      <c r="LM348" s="144"/>
      <c r="LN348" s="144"/>
      <c r="LO348" s="144"/>
      <c r="LP348" s="144"/>
      <c r="LQ348" s="144"/>
      <c r="LR348" s="144"/>
      <c r="LS348" s="144"/>
      <c r="LT348" s="144"/>
      <c r="LU348" s="144"/>
      <c r="LV348" s="144"/>
      <c r="LW348" s="144"/>
      <c r="LX348" s="144"/>
      <c r="LY348" s="144"/>
      <c r="LZ348" s="144"/>
      <c r="MA348" s="144"/>
      <c r="MB348" s="144"/>
      <c r="MC348" s="144"/>
      <c r="MD348" s="144"/>
      <c r="ME348" s="144"/>
      <c r="MF348" s="144"/>
      <c r="MG348" s="144"/>
      <c r="MH348" s="144"/>
      <c r="MI348" s="144"/>
      <c r="MJ348" s="144"/>
      <c r="MK348" s="144"/>
      <c r="ML348" s="144"/>
      <c r="MM348" s="144"/>
      <c r="MN348" s="144"/>
      <c r="MO348" s="144"/>
      <c r="MP348" s="144"/>
      <c r="MQ348" s="144"/>
      <c r="MR348" s="144"/>
      <c r="MS348" s="144"/>
      <c r="MT348" s="144"/>
      <c r="MU348" s="144"/>
      <c r="MV348" s="144"/>
      <c r="MW348" s="144"/>
      <c r="MX348" s="144"/>
      <c r="MY348" s="144"/>
      <c r="MZ348" s="144"/>
      <c r="NA348" s="144"/>
      <c r="NB348" s="144"/>
      <c r="NC348" s="144"/>
      <c r="ND348" s="144"/>
      <c r="NE348" s="144"/>
      <c r="NF348" s="144"/>
      <c r="NG348" s="144"/>
      <c r="NH348" s="144"/>
      <c r="NI348" s="144"/>
      <c r="NJ348" s="144"/>
      <c r="NK348" s="144"/>
      <c r="NL348" s="144"/>
      <c r="NM348" s="144"/>
      <c r="NN348" s="144"/>
      <c r="NO348" s="144"/>
      <c r="NP348" s="144"/>
      <c r="NQ348" s="144"/>
      <c r="NR348" s="144"/>
      <c r="NS348" s="144"/>
      <c r="NT348" s="144"/>
      <c r="NU348" s="144"/>
      <c r="NV348" s="144"/>
      <c r="NW348" s="144"/>
      <c r="NX348" s="144"/>
      <c r="NY348" s="144"/>
      <c r="NZ348" s="144"/>
      <c r="OA348" s="144"/>
      <c r="OB348" s="144"/>
      <c r="OC348" s="144"/>
      <c r="OD348" s="144"/>
      <c r="OE348" s="144"/>
      <c r="OF348" s="144"/>
      <c r="OG348" s="144"/>
      <c r="OH348" s="144"/>
      <c r="OI348" s="144"/>
      <c r="OJ348" s="144"/>
      <c r="OK348" s="144"/>
      <c r="OL348" s="144"/>
      <c r="OM348" s="144"/>
      <c r="ON348" s="144"/>
      <c r="OO348" s="144"/>
      <c r="OP348" s="144"/>
      <c r="OQ348" s="144"/>
      <c r="OR348" s="144"/>
      <c r="OS348" s="144"/>
      <c r="OT348" s="144"/>
      <c r="OU348" s="144"/>
      <c r="OV348" s="144"/>
      <c r="OW348" s="144"/>
      <c r="OX348" s="144"/>
      <c r="OY348" s="144"/>
      <c r="OZ348" s="144"/>
      <c r="PA348" s="144"/>
      <c r="PB348" s="144"/>
      <c r="PC348" s="144"/>
      <c r="PD348" s="144"/>
      <c r="PE348" s="144"/>
      <c r="PF348" s="144"/>
      <c r="PG348" s="144"/>
      <c r="PH348" s="144"/>
      <c r="PI348" s="144"/>
      <c r="PJ348" s="144"/>
      <c r="PK348" s="144"/>
      <c r="PL348" s="144"/>
      <c r="PM348" s="144"/>
      <c r="PN348" s="144"/>
      <c r="PO348" s="144"/>
      <c r="PP348" s="144"/>
      <c r="PQ348" s="144"/>
      <c r="PR348" s="144"/>
      <c r="PS348" s="144"/>
      <c r="PT348" s="144"/>
      <c r="PU348" s="144"/>
      <c r="PV348" s="144"/>
      <c r="PW348" s="144"/>
      <c r="PX348" s="144"/>
      <c r="PY348" s="144"/>
      <c r="PZ348" s="144"/>
      <c r="QA348" s="144"/>
      <c r="QB348" s="144"/>
      <c r="QC348" s="144"/>
      <c r="QD348" s="144"/>
      <c r="QE348" s="144"/>
      <c r="QF348" s="144"/>
      <c r="QG348" s="144"/>
      <c r="QH348" s="144"/>
      <c r="QI348" s="144"/>
      <c r="QJ348" s="144"/>
      <c r="QK348" s="144"/>
      <c r="QL348" s="144"/>
      <c r="QM348" s="144"/>
      <c r="QN348" s="144"/>
      <c r="QO348" s="144"/>
      <c r="QP348" s="144"/>
      <c r="QQ348" s="144"/>
      <c r="QR348" s="144"/>
      <c r="QS348" s="144"/>
      <c r="QT348" s="144"/>
      <c r="QU348" s="144"/>
      <c r="QV348" s="144"/>
      <c r="QW348" s="144"/>
      <c r="QX348" s="144"/>
      <c r="QY348" s="144"/>
      <c r="QZ348" s="144"/>
      <c r="RA348" s="144"/>
      <c r="RB348" s="144"/>
      <c r="RC348" s="144"/>
      <c r="RD348" s="144"/>
      <c r="RE348" s="144"/>
      <c r="RF348" s="144"/>
      <c r="RG348" s="144"/>
      <c r="RH348" s="144"/>
      <c r="RI348" s="144"/>
      <c r="RJ348" s="144"/>
      <c r="RK348" s="144"/>
      <c r="RL348" s="144"/>
      <c r="RM348" s="144"/>
      <c r="RN348" s="144"/>
      <c r="RO348" s="144"/>
      <c r="RP348" s="144"/>
      <c r="RQ348" s="144"/>
      <c r="RR348" s="144"/>
      <c r="RS348" s="144"/>
      <c r="RT348" s="144"/>
      <c r="RU348" s="144"/>
      <c r="RV348" s="144"/>
      <c r="RW348" s="144"/>
      <c r="RX348" s="144"/>
      <c r="RY348" s="144"/>
      <c r="RZ348" s="144"/>
      <c r="SA348" s="144"/>
      <c r="SB348" s="144"/>
      <c r="SC348" s="144"/>
      <c r="SD348" s="144"/>
      <c r="SE348" s="144"/>
      <c r="SF348" s="144"/>
      <c r="SG348" s="144"/>
      <c r="SH348" s="144"/>
      <c r="SI348" s="144"/>
      <c r="SJ348" s="144"/>
      <c r="SK348" s="144"/>
      <c r="SL348" s="144"/>
      <c r="SM348" s="144"/>
      <c r="SN348" s="144"/>
      <c r="SO348" s="144"/>
      <c r="SP348" s="144"/>
      <c r="SQ348" s="144"/>
      <c r="SR348" s="144"/>
      <c r="SS348" s="144"/>
      <c r="ST348" s="144"/>
      <c r="SU348" s="144"/>
      <c r="SV348" s="144"/>
      <c r="SW348" s="144"/>
      <c r="SX348" s="144"/>
      <c r="SY348" s="144"/>
      <c r="SZ348" s="144"/>
      <c r="TA348" s="144"/>
      <c r="TB348" s="144"/>
      <c r="TC348" s="144"/>
      <c r="TD348" s="144"/>
      <c r="TE348" s="144"/>
      <c r="TF348" s="144"/>
      <c r="TG348" s="144"/>
      <c r="TH348" s="144"/>
      <c r="TI348" s="144"/>
      <c r="TJ348" s="144"/>
      <c r="TK348" s="144"/>
      <c r="TL348" s="144"/>
      <c r="TM348" s="144"/>
      <c r="TN348" s="144"/>
      <c r="TO348" s="144"/>
      <c r="TP348" s="144"/>
      <c r="TQ348" s="144"/>
      <c r="TR348" s="144"/>
      <c r="TS348" s="144"/>
      <c r="TT348" s="144"/>
      <c r="TU348" s="144"/>
      <c r="TV348" s="144"/>
      <c r="TW348" s="144"/>
      <c r="TX348" s="144"/>
      <c r="TY348" s="144"/>
      <c r="TZ348" s="144"/>
      <c r="UA348" s="144"/>
      <c r="UB348" s="144"/>
      <c r="UC348" s="144"/>
      <c r="UD348" s="144"/>
      <c r="UE348" s="144"/>
      <c r="UF348" s="144"/>
      <c r="UG348" s="144"/>
      <c r="UH348" s="144"/>
      <c r="UI348" s="144"/>
      <c r="UJ348" s="144"/>
      <c r="UK348" s="144"/>
      <c r="UL348" s="144"/>
      <c r="UM348" s="144"/>
      <c r="UN348" s="144"/>
      <c r="UO348" s="144"/>
      <c r="UP348" s="144"/>
      <c r="UQ348" s="144"/>
      <c r="UR348" s="144"/>
      <c r="US348" s="144"/>
      <c r="UT348" s="144"/>
      <c r="UU348" s="144"/>
      <c r="UV348" s="144"/>
      <c r="UW348" s="144"/>
      <c r="UX348" s="144"/>
      <c r="UY348" s="144"/>
      <c r="UZ348" s="144"/>
      <c r="VA348" s="144"/>
      <c r="VB348" s="144"/>
      <c r="VC348" s="144"/>
      <c r="VD348" s="144"/>
      <c r="VE348" s="144"/>
      <c r="VF348" s="144"/>
      <c r="VG348" s="144"/>
      <c r="VH348" s="144"/>
      <c r="VI348" s="144"/>
      <c r="VJ348" s="144"/>
      <c r="VK348" s="144"/>
      <c r="VL348" s="144"/>
      <c r="VM348" s="144"/>
      <c r="VN348" s="144"/>
      <c r="VO348" s="144"/>
      <c r="VP348" s="144"/>
      <c r="VQ348" s="144"/>
      <c r="VR348" s="144"/>
      <c r="VS348" s="144"/>
      <c r="VT348" s="144"/>
      <c r="VU348" s="144"/>
      <c r="VV348" s="144"/>
      <c r="VW348" s="144"/>
      <c r="VX348" s="144"/>
      <c r="VY348" s="144"/>
      <c r="VZ348" s="144"/>
      <c r="WA348" s="144"/>
      <c r="WB348" s="144"/>
      <c r="WC348" s="144"/>
      <c r="WD348" s="144"/>
      <c r="WE348" s="144"/>
      <c r="WF348" s="144"/>
      <c r="WG348" s="144"/>
      <c r="WH348" s="144"/>
      <c r="WI348" s="144"/>
      <c r="WJ348" s="144"/>
      <c r="WK348" s="144"/>
      <c r="WL348" s="144"/>
      <c r="WM348" s="144"/>
      <c r="WN348" s="144"/>
      <c r="WO348" s="144"/>
      <c r="WP348" s="144"/>
      <c r="WQ348" s="144"/>
      <c r="WR348" s="144"/>
      <c r="WS348" s="144"/>
      <c r="WT348" s="144"/>
      <c r="WU348" s="144"/>
      <c r="WV348" s="144"/>
      <c r="WW348" s="144"/>
      <c r="WX348" s="144"/>
      <c r="WY348" s="144"/>
      <c r="WZ348" s="144"/>
      <c r="XA348" s="144"/>
      <c r="XB348" s="144"/>
      <c r="XC348" s="144"/>
      <c r="XD348" s="144"/>
      <c r="XE348" s="144"/>
      <c r="XF348" s="144"/>
      <c r="XG348" s="144"/>
      <c r="XH348" s="144"/>
      <c r="XI348" s="144"/>
      <c r="XJ348" s="144"/>
      <c r="XK348" s="144"/>
      <c r="XL348" s="144"/>
      <c r="XM348" s="144"/>
      <c r="XN348" s="144"/>
      <c r="XO348" s="144"/>
      <c r="XP348" s="144"/>
      <c r="XQ348" s="144"/>
      <c r="XR348" s="144"/>
      <c r="XS348" s="144"/>
      <c r="XT348" s="144"/>
      <c r="XU348" s="144"/>
      <c r="XV348" s="144"/>
      <c r="XW348" s="144"/>
      <c r="XX348" s="144"/>
      <c r="XY348" s="144"/>
      <c r="XZ348" s="144"/>
      <c r="YA348" s="144"/>
      <c r="YB348" s="144"/>
      <c r="YC348" s="144"/>
      <c r="YD348" s="144"/>
      <c r="YE348" s="144"/>
      <c r="YF348" s="144"/>
      <c r="YG348" s="144"/>
      <c r="YH348" s="144"/>
      <c r="YI348" s="144"/>
      <c r="YJ348" s="144"/>
      <c r="YK348" s="144"/>
      <c r="YL348" s="144"/>
      <c r="YM348" s="144"/>
      <c r="YN348" s="144"/>
      <c r="YO348" s="144"/>
      <c r="YP348" s="144"/>
      <c r="YQ348" s="144"/>
      <c r="YR348" s="144"/>
      <c r="YS348" s="144"/>
      <c r="YT348" s="144"/>
      <c r="YU348" s="144"/>
      <c r="YV348" s="144"/>
      <c r="YW348" s="144"/>
      <c r="YX348" s="144"/>
      <c r="YY348" s="144"/>
      <c r="YZ348" s="144"/>
      <c r="ZA348" s="144"/>
      <c r="ZB348" s="144"/>
      <c r="ZC348" s="144"/>
      <c r="ZD348" s="144"/>
      <c r="ZE348" s="144"/>
      <c r="ZF348" s="144"/>
      <c r="ZG348" s="144"/>
      <c r="ZH348" s="144"/>
      <c r="ZI348" s="144"/>
      <c r="ZJ348" s="144"/>
      <c r="ZK348" s="144"/>
      <c r="ZL348" s="144"/>
      <c r="ZM348" s="144"/>
      <c r="ZN348" s="144"/>
      <c r="ZO348" s="144"/>
      <c r="ZP348" s="144"/>
      <c r="ZQ348" s="144"/>
      <c r="ZR348" s="144"/>
      <c r="ZS348" s="144"/>
      <c r="ZT348" s="144"/>
      <c r="ZU348" s="144"/>
      <c r="ZV348" s="144"/>
      <c r="ZW348" s="144"/>
      <c r="ZX348" s="144"/>
      <c r="ZY348" s="144"/>
      <c r="ZZ348" s="144"/>
      <c r="AAA348" s="144"/>
      <c r="AAB348" s="144"/>
      <c r="AAC348" s="144"/>
      <c r="AAD348" s="144"/>
      <c r="AAE348" s="144"/>
      <c r="AAF348" s="144"/>
      <c r="AAG348" s="144"/>
      <c r="AAH348" s="144"/>
      <c r="AAI348" s="144"/>
      <c r="AAJ348" s="144"/>
      <c r="AAK348" s="144"/>
      <c r="AAL348" s="144"/>
      <c r="AAM348" s="144"/>
      <c r="AAN348" s="144"/>
      <c r="AAO348" s="144"/>
      <c r="AAP348" s="144"/>
      <c r="AAQ348" s="144"/>
      <c r="AAR348" s="144"/>
      <c r="AAS348" s="144"/>
      <c r="AAT348" s="144"/>
      <c r="AAU348" s="144"/>
      <c r="AAV348" s="144"/>
      <c r="AAW348" s="144"/>
      <c r="AAX348" s="144"/>
      <c r="AAY348" s="144"/>
      <c r="AAZ348" s="144"/>
      <c r="ABA348" s="144"/>
      <c r="ABB348" s="144"/>
      <c r="ABC348" s="144"/>
      <c r="ABD348" s="144"/>
      <c r="ABE348" s="144"/>
      <c r="ABF348" s="144"/>
      <c r="ABG348" s="144"/>
      <c r="ABH348" s="144"/>
      <c r="ABI348" s="144"/>
      <c r="ABJ348" s="144"/>
      <c r="ABK348" s="144"/>
      <c r="ABL348" s="144"/>
      <c r="ABM348" s="144"/>
      <c r="ABN348" s="144"/>
      <c r="ABO348" s="144"/>
      <c r="ABP348" s="144"/>
      <c r="ABQ348" s="144"/>
      <c r="ABR348" s="144"/>
      <c r="ABS348" s="144"/>
      <c r="ABT348" s="144"/>
      <c r="ABU348" s="144"/>
      <c r="ABV348" s="144"/>
      <c r="ABW348" s="144"/>
      <c r="ABX348" s="144"/>
      <c r="ABY348" s="144"/>
      <c r="ABZ348" s="144"/>
      <c r="ACA348" s="144"/>
      <c r="ACB348" s="144"/>
      <c r="ACC348" s="144"/>
      <c r="ACD348" s="144"/>
      <c r="ACE348" s="144"/>
      <c r="ACF348" s="144"/>
      <c r="ACG348" s="144"/>
      <c r="ACH348" s="144"/>
      <c r="ACI348" s="144"/>
      <c r="ACJ348" s="144"/>
      <c r="ACK348" s="144"/>
      <c r="ACL348" s="144"/>
      <c r="ACM348" s="144"/>
      <c r="ACN348" s="144"/>
      <c r="ACO348" s="144"/>
      <c r="ACP348" s="144"/>
      <c r="ACQ348" s="144"/>
      <c r="ACR348" s="144"/>
      <c r="ACS348" s="144"/>
      <c r="ACT348" s="144"/>
      <c r="ACU348" s="144"/>
      <c r="ACV348" s="144"/>
      <c r="ACW348" s="144"/>
      <c r="ACX348" s="144"/>
      <c r="ACY348" s="144"/>
      <c r="ACZ348" s="144"/>
      <c r="ADB348" s="126"/>
      <c r="ADC348" s="126"/>
      <c r="ADD348" s="126"/>
      <c r="ADE348" s="126"/>
      <c r="ADF348" s="126"/>
    </row>
    <row r="349" spans="1:786" ht="15.6" x14ac:dyDescent="0.3">
      <c r="A349" s="409">
        <v>2</v>
      </c>
      <c r="B349" s="98" t="s">
        <v>931</v>
      </c>
      <c r="C349" s="99" t="s">
        <v>184</v>
      </c>
      <c r="D349" s="100"/>
      <c r="E349" s="100"/>
      <c r="F349" s="100">
        <v>37</v>
      </c>
      <c r="G349" s="45"/>
      <c r="H349" s="100">
        <v>1</v>
      </c>
      <c r="I349" s="100" t="s">
        <v>47</v>
      </c>
      <c r="J349" s="100" t="s">
        <v>82</v>
      </c>
      <c r="K349" s="101"/>
      <c r="L349" s="55">
        <v>1939</v>
      </c>
      <c r="M349" s="120">
        <v>1939</v>
      </c>
      <c r="N349" s="102">
        <v>164000</v>
      </c>
      <c r="O349" s="103">
        <v>0.6</v>
      </c>
      <c r="P349" s="50"/>
      <c r="Q349" s="50" t="s">
        <v>303</v>
      </c>
      <c r="R349" s="78"/>
      <c r="S349" s="34"/>
      <c r="T349" s="35" t="str">
        <f t="shared" si="41"/>
        <v>Coal</v>
      </c>
      <c r="U349" s="34"/>
      <c r="V349" s="34"/>
      <c r="W349" s="34"/>
      <c r="X349" s="34"/>
      <c r="Y349" s="34"/>
      <c r="Z349" s="34"/>
      <c r="AA349" s="34"/>
      <c r="AC349" s="36"/>
      <c r="AD349" s="36"/>
      <c r="AE349" s="36"/>
      <c r="AF349" s="36"/>
      <c r="AG349" s="37"/>
      <c r="AH349" s="37"/>
      <c r="AI349" s="37"/>
      <c r="AJ349" s="37"/>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c r="BO349" s="142"/>
      <c r="BP349" s="142"/>
      <c r="BQ349" s="142"/>
      <c r="BR349" s="142"/>
      <c r="BS349" s="142"/>
      <c r="BT349" s="142"/>
      <c r="BU349" s="142"/>
      <c r="BV349" s="142"/>
      <c r="BW349" s="142"/>
      <c r="BX349" s="142"/>
      <c r="BY349" s="142"/>
      <c r="BZ349" s="142"/>
      <c r="CA349" s="142"/>
      <c r="CB349" s="142"/>
      <c r="CC349" s="142"/>
      <c r="CD349" s="142"/>
      <c r="CE349" s="142"/>
      <c r="CF349" s="142"/>
      <c r="CG349" s="142"/>
      <c r="CH349" s="142"/>
      <c r="CI349" s="142"/>
      <c r="CJ349" s="142"/>
      <c r="CK349" s="142"/>
      <c r="CL349" s="142"/>
      <c r="CM349" s="142"/>
      <c r="CN349" s="142"/>
      <c r="CO349" s="142"/>
      <c r="CP349" s="142"/>
      <c r="CQ349" s="142"/>
      <c r="CR349" s="142"/>
      <c r="CS349" s="142"/>
      <c r="CT349" s="142"/>
      <c r="CU349" s="142"/>
      <c r="CV349" s="142"/>
      <c r="CW349" s="142"/>
      <c r="CX349" s="142"/>
      <c r="CY349" s="142"/>
      <c r="CZ349" s="142"/>
      <c r="DA349" s="142"/>
      <c r="DB349" s="142"/>
      <c r="DC349" s="142"/>
      <c r="DD349" s="142"/>
      <c r="DE349" s="142"/>
      <c r="DF349" s="142"/>
      <c r="DG349" s="142"/>
      <c r="DH349" s="142"/>
      <c r="DI349" s="142"/>
      <c r="DJ349" s="142"/>
      <c r="DK349" s="142"/>
      <c r="DL349" s="142"/>
      <c r="DM349" s="142"/>
      <c r="DN349" s="142"/>
      <c r="DO349" s="142"/>
      <c r="DP349" s="142"/>
      <c r="DQ349" s="142"/>
      <c r="DR349" s="142"/>
      <c r="DS349" s="142"/>
      <c r="DT349" s="142"/>
      <c r="DU349" s="142"/>
      <c r="DV349" s="142"/>
      <c r="DW349" s="142"/>
      <c r="DX349" s="142"/>
      <c r="DY349" s="142"/>
      <c r="DZ349" s="142"/>
      <c r="EA349" s="142"/>
      <c r="EB349" s="142"/>
      <c r="EC349" s="145"/>
      <c r="ED349" s="144"/>
      <c r="EE349" s="144"/>
      <c r="EF349" s="144"/>
      <c r="EG349" s="144"/>
      <c r="EH349" s="144"/>
      <c r="EI349" s="144"/>
      <c r="EJ349" s="144"/>
      <c r="EK349" s="144"/>
      <c r="EL349" s="144"/>
      <c r="EM349" s="144"/>
      <c r="EN349" s="144"/>
      <c r="EO349" s="144"/>
      <c r="EP349" s="144"/>
      <c r="EQ349" s="144"/>
      <c r="ER349" s="144"/>
      <c r="ES349" s="144"/>
      <c r="ET349" s="144"/>
      <c r="EU349" s="144"/>
      <c r="EV349" s="144"/>
      <c r="EW349" s="144"/>
      <c r="EX349" s="144"/>
      <c r="EY349" s="144"/>
      <c r="EZ349" s="144"/>
      <c r="FA349" s="144"/>
      <c r="FB349" s="144"/>
      <c r="FC349" s="144"/>
      <c r="FD349" s="144"/>
      <c r="FE349" s="144"/>
      <c r="FF349" s="144"/>
      <c r="FG349" s="144"/>
      <c r="FH349" s="144"/>
      <c r="FI349" s="144"/>
      <c r="FJ349" s="144"/>
      <c r="FK349" s="144"/>
      <c r="FL349" s="144"/>
      <c r="FM349" s="144"/>
      <c r="FN349" s="144"/>
      <c r="FO349" s="144"/>
      <c r="FP349" s="144"/>
      <c r="FQ349" s="144"/>
      <c r="FR349" s="144"/>
      <c r="FS349" s="144"/>
      <c r="FT349" s="144"/>
      <c r="FU349" s="144"/>
      <c r="FV349" s="144"/>
      <c r="FW349" s="144"/>
      <c r="FX349" s="144"/>
      <c r="FY349" s="144"/>
      <c r="FZ349" s="144"/>
      <c r="GA349" s="144"/>
      <c r="GB349" s="144"/>
      <c r="GC349" s="144"/>
      <c r="GD349" s="144"/>
      <c r="GE349" s="144"/>
      <c r="GF349" s="144"/>
      <c r="GG349" s="144"/>
      <c r="GH349" s="144"/>
      <c r="GI349" s="144"/>
      <c r="GJ349" s="144"/>
      <c r="GK349" s="144"/>
      <c r="GL349" s="144"/>
      <c r="GM349" s="144"/>
      <c r="GN349" s="144"/>
      <c r="GO349" s="144"/>
      <c r="GP349" s="144"/>
      <c r="GQ349" s="144"/>
      <c r="GR349" s="144"/>
      <c r="GS349" s="144"/>
      <c r="GT349" s="144"/>
      <c r="GU349" s="144"/>
      <c r="GV349" s="144"/>
      <c r="GW349" s="144"/>
      <c r="GX349" s="144"/>
      <c r="GY349" s="144"/>
      <c r="GZ349" s="144"/>
      <c r="HA349" s="144"/>
      <c r="HB349" s="144"/>
      <c r="HC349" s="144"/>
      <c r="HD349" s="144"/>
      <c r="HE349" s="144"/>
      <c r="HF349" s="144"/>
      <c r="HG349" s="144"/>
      <c r="HH349" s="144"/>
      <c r="HI349" s="144"/>
      <c r="HJ349" s="144"/>
      <c r="HK349" s="144"/>
      <c r="HL349" s="144"/>
      <c r="HM349" s="144"/>
      <c r="HN349" s="144"/>
      <c r="HO349" s="144"/>
      <c r="HP349" s="144"/>
      <c r="HQ349" s="144"/>
      <c r="HR349" s="144"/>
      <c r="HS349" s="144"/>
      <c r="HT349" s="144"/>
      <c r="HU349" s="144"/>
      <c r="HV349" s="144"/>
      <c r="HW349" s="144"/>
      <c r="HX349" s="144"/>
      <c r="HY349" s="144"/>
      <c r="HZ349" s="144"/>
      <c r="IA349" s="144"/>
      <c r="IB349" s="144"/>
      <c r="IC349" s="144"/>
      <c r="ID349" s="144"/>
      <c r="IE349" s="144"/>
      <c r="IF349" s="144"/>
      <c r="IG349" s="144"/>
      <c r="IH349" s="144"/>
      <c r="II349" s="144"/>
      <c r="IJ349" s="144"/>
      <c r="IK349" s="144"/>
      <c r="IL349" s="144"/>
      <c r="IM349" s="144"/>
      <c r="IN349" s="144"/>
      <c r="IO349" s="144"/>
      <c r="IP349" s="144"/>
      <c r="IQ349" s="144"/>
      <c r="IR349" s="144"/>
      <c r="IS349" s="144"/>
      <c r="IT349" s="144"/>
      <c r="IU349" s="144"/>
      <c r="IV349" s="144"/>
      <c r="IW349" s="144"/>
      <c r="IX349" s="144"/>
      <c r="IY349" s="144"/>
      <c r="IZ349" s="144"/>
      <c r="JA349" s="144"/>
      <c r="JB349" s="144"/>
      <c r="JC349" s="144"/>
      <c r="JD349" s="144"/>
      <c r="JE349" s="144"/>
      <c r="JF349" s="144"/>
      <c r="JG349" s="144"/>
      <c r="JH349" s="144"/>
      <c r="JI349" s="144"/>
      <c r="JJ349" s="144"/>
      <c r="JK349" s="144"/>
      <c r="JL349" s="144"/>
      <c r="JM349" s="144"/>
      <c r="JN349" s="144"/>
      <c r="JO349" s="144"/>
      <c r="JP349" s="144"/>
      <c r="JQ349" s="144"/>
      <c r="JR349" s="144"/>
      <c r="JS349" s="144"/>
      <c r="JT349" s="144"/>
      <c r="JU349" s="144"/>
      <c r="JV349" s="144"/>
      <c r="JW349" s="144"/>
      <c r="JX349" s="144"/>
      <c r="JY349" s="144"/>
      <c r="JZ349" s="144"/>
      <c r="KA349" s="144"/>
      <c r="KB349" s="144"/>
      <c r="KC349" s="144"/>
      <c r="KD349" s="144"/>
      <c r="KE349" s="144"/>
      <c r="KF349" s="144"/>
      <c r="KG349" s="144"/>
      <c r="KH349" s="144"/>
      <c r="KI349" s="144"/>
      <c r="KJ349" s="144"/>
      <c r="KK349" s="144"/>
      <c r="KL349" s="144"/>
      <c r="KM349" s="144"/>
      <c r="KN349" s="144"/>
      <c r="KO349" s="144"/>
      <c r="KP349" s="144"/>
      <c r="KQ349" s="144"/>
      <c r="KR349" s="144"/>
      <c r="KS349" s="144"/>
      <c r="KT349" s="144"/>
      <c r="KU349" s="144"/>
      <c r="KV349" s="144"/>
      <c r="KW349" s="144"/>
      <c r="KX349" s="144"/>
      <c r="KY349" s="144"/>
      <c r="KZ349" s="144"/>
      <c r="LA349" s="144"/>
      <c r="LB349" s="144"/>
      <c r="LC349" s="144"/>
      <c r="LD349" s="144"/>
      <c r="LE349" s="144"/>
      <c r="LF349" s="144"/>
      <c r="LG349" s="144"/>
      <c r="LH349" s="144"/>
      <c r="LI349" s="144"/>
      <c r="LJ349" s="144"/>
      <c r="LK349" s="144"/>
      <c r="LL349" s="144"/>
      <c r="LM349" s="144"/>
      <c r="LN349" s="144"/>
      <c r="LO349" s="144"/>
      <c r="LP349" s="144"/>
      <c r="LQ349" s="144"/>
      <c r="LR349" s="144"/>
      <c r="LS349" s="144"/>
      <c r="LT349" s="144"/>
      <c r="LU349" s="144"/>
      <c r="LV349" s="144"/>
      <c r="LW349" s="144"/>
      <c r="LX349" s="144"/>
      <c r="LY349" s="144"/>
      <c r="LZ349" s="144"/>
      <c r="MA349" s="144"/>
      <c r="MB349" s="144"/>
      <c r="MC349" s="144"/>
      <c r="MD349" s="144"/>
      <c r="ME349" s="144"/>
      <c r="MF349" s="144"/>
      <c r="MG349" s="144"/>
      <c r="MH349" s="144"/>
      <c r="MI349" s="144"/>
      <c r="MJ349" s="144"/>
      <c r="MK349" s="144"/>
      <c r="ML349" s="144"/>
      <c r="MM349" s="144"/>
      <c r="MN349" s="144"/>
      <c r="MO349" s="144"/>
      <c r="MP349" s="144"/>
      <c r="MQ349" s="144"/>
      <c r="MR349" s="144"/>
      <c r="MS349" s="144"/>
      <c r="MT349" s="144"/>
      <c r="MU349" s="144"/>
      <c r="MV349" s="144"/>
      <c r="MW349" s="144"/>
      <c r="MX349" s="144"/>
      <c r="MY349" s="144"/>
      <c r="MZ349" s="144"/>
      <c r="NA349" s="144"/>
      <c r="NB349" s="144"/>
      <c r="NC349" s="144"/>
      <c r="ND349" s="144"/>
      <c r="NE349" s="144"/>
      <c r="NF349" s="144"/>
      <c r="NG349" s="144"/>
      <c r="NH349" s="144"/>
      <c r="NI349" s="144"/>
      <c r="NJ349" s="144"/>
      <c r="NK349" s="144"/>
      <c r="NL349" s="144"/>
      <c r="NM349" s="144"/>
      <c r="NN349" s="144"/>
      <c r="NO349" s="144"/>
      <c r="NP349" s="144"/>
      <c r="NQ349" s="144"/>
      <c r="NR349" s="144"/>
      <c r="NS349" s="144"/>
      <c r="NT349" s="144"/>
      <c r="NU349" s="144"/>
      <c r="NV349" s="144"/>
      <c r="NW349" s="144"/>
      <c r="NX349" s="144"/>
      <c r="NY349" s="144"/>
      <c r="NZ349" s="144"/>
      <c r="OA349" s="144"/>
      <c r="OB349" s="144"/>
      <c r="OC349" s="144"/>
      <c r="OD349" s="144"/>
      <c r="OE349" s="144"/>
      <c r="OF349" s="144"/>
      <c r="OG349" s="144"/>
      <c r="OH349" s="144"/>
      <c r="OI349" s="144"/>
      <c r="OJ349" s="144"/>
      <c r="OK349" s="144"/>
      <c r="OL349" s="144"/>
      <c r="OM349" s="144"/>
      <c r="ON349" s="144"/>
      <c r="OO349" s="144"/>
      <c r="OP349" s="144"/>
      <c r="OQ349" s="144"/>
      <c r="OR349" s="144"/>
      <c r="OS349" s="144"/>
      <c r="OT349" s="144"/>
      <c r="OU349" s="144"/>
      <c r="OV349" s="144"/>
      <c r="OW349" s="144"/>
      <c r="OX349" s="144"/>
      <c r="OY349" s="144"/>
      <c r="OZ349" s="144"/>
      <c r="PA349" s="144"/>
      <c r="PB349" s="144"/>
      <c r="PC349" s="144"/>
      <c r="PD349" s="144"/>
      <c r="PE349" s="144"/>
      <c r="PF349" s="144"/>
      <c r="PG349" s="144"/>
      <c r="PH349" s="144"/>
      <c r="PI349" s="144"/>
      <c r="PJ349" s="144"/>
      <c r="PK349" s="144"/>
      <c r="PL349" s="144"/>
      <c r="PM349" s="144"/>
      <c r="PN349" s="144"/>
      <c r="PO349" s="144"/>
      <c r="PP349" s="144"/>
      <c r="PQ349" s="144"/>
      <c r="PR349" s="144"/>
      <c r="PS349" s="144"/>
      <c r="PT349" s="144"/>
      <c r="PU349" s="144"/>
      <c r="PV349" s="144"/>
      <c r="PW349" s="144"/>
      <c r="PX349" s="144"/>
      <c r="PY349" s="144"/>
      <c r="PZ349" s="144"/>
      <c r="QA349" s="144"/>
      <c r="QB349" s="144"/>
      <c r="QC349" s="144"/>
      <c r="QD349" s="144"/>
      <c r="QE349" s="144"/>
      <c r="QF349" s="144"/>
      <c r="QG349" s="144"/>
      <c r="QH349" s="144"/>
      <c r="QI349" s="144"/>
      <c r="QJ349" s="144"/>
      <c r="QK349" s="144"/>
      <c r="QL349" s="144"/>
      <c r="QM349" s="144"/>
      <c r="QN349" s="144"/>
      <c r="QO349" s="144"/>
      <c r="QP349" s="144"/>
      <c r="QQ349" s="144"/>
      <c r="QR349" s="144"/>
      <c r="QS349" s="144"/>
      <c r="QT349" s="144"/>
      <c r="QU349" s="144"/>
      <c r="QV349" s="144"/>
      <c r="QW349" s="144"/>
      <c r="QX349" s="144"/>
      <c r="QY349" s="144"/>
      <c r="QZ349" s="144"/>
      <c r="RA349" s="144"/>
      <c r="RB349" s="144"/>
      <c r="RC349" s="144"/>
      <c r="RD349" s="144"/>
      <c r="RE349" s="144"/>
      <c r="RF349" s="144"/>
      <c r="RG349" s="144"/>
      <c r="RH349" s="144"/>
      <c r="RI349" s="144"/>
      <c r="RJ349" s="144"/>
      <c r="RK349" s="144"/>
      <c r="RL349" s="144"/>
      <c r="RM349" s="144"/>
      <c r="RN349" s="144"/>
      <c r="RO349" s="144"/>
      <c r="RP349" s="144"/>
      <c r="RQ349" s="144"/>
      <c r="RR349" s="144"/>
      <c r="RS349" s="144"/>
      <c r="RT349" s="144"/>
      <c r="RU349" s="144"/>
      <c r="RV349" s="144"/>
      <c r="RW349" s="144"/>
      <c r="RX349" s="144"/>
      <c r="RY349" s="144"/>
      <c r="RZ349" s="144"/>
      <c r="SA349" s="144"/>
      <c r="SB349" s="144"/>
      <c r="SC349" s="144"/>
      <c r="SD349" s="144"/>
      <c r="SE349" s="144"/>
      <c r="SF349" s="144"/>
      <c r="SG349" s="144"/>
      <c r="SH349" s="144"/>
      <c r="SI349" s="144"/>
      <c r="SJ349" s="144"/>
      <c r="SK349" s="144"/>
      <c r="SL349" s="144"/>
      <c r="SM349" s="144"/>
      <c r="SN349" s="144"/>
      <c r="SO349" s="144"/>
      <c r="SP349" s="144"/>
      <c r="SQ349" s="144"/>
      <c r="SR349" s="144"/>
      <c r="SS349" s="144"/>
      <c r="ST349" s="144"/>
      <c r="SU349" s="144"/>
      <c r="SV349" s="144"/>
      <c r="SW349" s="144"/>
      <c r="SX349" s="144"/>
      <c r="SY349" s="144"/>
      <c r="SZ349" s="144"/>
      <c r="TA349" s="144"/>
      <c r="TB349" s="144"/>
      <c r="TC349" s="144"/>
      <c r="TD349" s="144"/>
      <c r="TE349" s="144"/>
      <c r="TF349" s="144"/>
      <c r="TG349" s="144"/>
      <c r="TH349" s="144"/>
      <c r="TI349" s="144"/>
      <c r="TJ349" s="144"/>
      <c r="TK349" s="144"/>
      <c r="TL349" s="144"/>
      <c r="TM349" s="144"/>
      <c r="TN349" s="144"/>
      <c r="TO349" s="144"/>
      <c r="TP349" s="144"/>
      <c r="TQ349" s="144"/>
      <c r="TR349" s="144"/>
      <c r="TS349" s="144"/>
      <c r="TT349" s="144"/>
      <c r="TU349" s="144"/>
      <c r="TV349" s="144"/>
      <c r="TW349" s="144"/>
      <c r="TX349" s="144"/>
      <c r="TY349" s="144"/>
      <c r="TZ349" s="144"/>
      <c r="UA349" s="144"/>
      <c r="UB349" s="144"/>
      <c r="UC349" s="144"/>
      <c r="UD349" s="144"/>
      <c r="UE349" s="144"/>
      <c r="UF349" s="144"/>
      <c r="UG349" s="144"/>
      <c r="UH349" s="144"/>
      <c r="UI349" s="144"/>
      <c r="UJ349" s="144"/>
      <c r="UK349" s="144"/>
      <c r="UL349" s="144"/>
      <c r="UM349" s="144"/>
      <c r="UN349" s="144"/>
      <c r="UO349" s="144"/>
      <c r="UP349" s="144"/>
      <c r="UQ349" s="144"/>
      <c r="UR349" s="144"/>
      <c r="US349" s="144"/>
      <c r="UT349" s="144"/>
      <c r="UU349" s="144"/>
      <c r="UV349" s="144"/>
      <c r="UW349" s="144"/>
      <c r="UX349" s="144"/>
      <c r="UY349" s="144"/>
      <c r="UZ349" s="144"/>
      <c r="VA349" s="144"/>
      <c r="VB349" s="144"/>
      <c r="VC349" s="144"/>
      <c r="VD349" s="144"/>
      <c r="VE349" s="144"/>
      <c r="VF349" s="144"/>
      <c r="VG349" s="144"/>
      <c r="VH349" s="144"/>
      <c r="VI349" s="144"/>
      <c r="VJ349" s="144"/>
      <c r="VK349" s="144"/>
      <c r="VL349" s="144"/>
      <c r="VM349" s="144"/>
      <c r="VN349" s="144"/>
      <c r="VO349" s="144"/>
      <c r="VP349" s="144"/>
      <c r="VQ349" s="144"/>
      <c r="VR349" s="144"/>
      <c r="VS349" s="144"/>
      <c r="VT349" s="144"/>
      <c r="VU349" s="144"/>
      <c r="VV349" s="144"/>
      <c r="VW349" s="144"/>
      <c r="VX349" s="144"/>
      <c r="VY349" s="144"/>
      <c r="VZ349" s="144"/>
      <c r="WA349" s="144"/>
      <c r="WB349" s="144"/>
      <c r="WC349" s="144"/>
      <c r="WD349" s="144"/>
      <c r="WE349" s="144"/>
      <c r="WF349" s="144"/>
      <c r="WG349" s="144"/>
      <c r="WH349" s="144"/>
      <c r="WI349" s="144"/>
      <c r="WJ349" s="144"/>
      <c r="WK349" s="144"/>
      <c r="WL349" s="144"/>
      <c r="WM349" s="144"/>
      <c r="WN349" s="144"/>
      <c r="WO349" s="144"/>
      <c r="WP349" s="144"/>
      <c r="WQ349" s="144"/>
      <c r="WR349" s="144"/>
      <c r="WS349" s="144"/>
      <c r="WT349" s="144"/>
      <c r="WU349" s="144"/>
      <c r="WV349" s="144"/>
      <c r="WW349" s="144"/>
      <c r="WX349" s="144"/>
      <c r="WY349" s="144"/>
      <c r="WZ349" s="144"/>
      <c r="XA349" s="144"/>
      <c r="XB349" s="144"/>
      <c r="XC349" s="144"/>
      <c r="XD349" s="144"/>
      <c r="XE349" s="144"/>
      <c r="XF349" s="144"/>
      <c r="XG349" s="144"/>
      <c r="XH349" s="144"/>
      <c r="XI349" s="144"/>
      <c r="XJ349" s="144"/>
      <c r="XK349" s="144"/>
      <c r="XL349" s="144"/>
      <c r="XM349" s="144"/>
      <c r="XN349" s="144"/>
      <c r="XO349" s="144"/>
      <c r="XP349" s="144"/>
      <c r="XQ349" s="144"/>
      <c r="XR349" s="144"/>
      <c r="XS349" s="144"/>
      <c r="XT349" s="144"/>
      <c r="XU349" s="144"/>
      <c r="XV349" s="144"/>
      <c r="XW349" s="144"/>
      <c r="XX349" s="144"/>
      <c r="XY349" s="144"/>
      <c r="XZ349" s="144"/>
      <c r="YA349" s="144"/>
      <c r="YB349" s="144"/>
      <c r="YC349" s="144"/>
      <c r="YD349" s="144"/>
      <c r="YE349" s="144"/>
      <c r="YF349" s="144"/>
      <c r="YG349" s="144"/>
      <c r="YH349" s="144"/>
      <c r="YI349" s="144"/>
      <c r="YJ349" s="144"/>
      <c r="YK349" s="144"/>
      <c r="YL349" s="144"/>
      <c r="YM349" s="144"/>
      <c r="YN349" s="144"/>
      <c r="YO349" s="144"/>
      <c r="YP349" s="144"/>
      <c r="YQ349" s="144"/>
      <c r="YR349" s="144"/>
      <c r="YS349" s="144"/>
      <c r="YT349" s="144"/>
      <c r="YU349" s="144"/>
      <c r="YV349" s="144"/>
      <c r="YW349" s="144"/>
      <c r="YX349" s="144"/>
      <c r="YY349" s="144"/>
      <c r="YZ349" s="144"/>
      <c r="ZA349" s="144"/>
      <c r="ZB349" s="144"/>
      <c r="ZC349" s="144"/>
      <c r="ZD349" s="144"/>
      <c r="ZE349" s="144"/>
      <c r="ZF349" s="144"/>
      <c r="ZG349" s="144"/>
      <c r="ZH349" s="144"/>
      <c r="ZI349" s="144"/>
      <c r="ZJ349" s="144"/>
      <c r="ZK349" s="144"/>
      <c r="ZL349" s="144"/>
      <c r="ZM349" s="144"/>
      <c r="ZN349" s="144"/>
      <c r="ZO349" s="144"/>
      <c r="ZP349" s="144"/>
      <c r="ZQ349" s="144"/>
      <c r="ZR349" s="144"/>
      <c r="ZS349" s="144"/>
      <c r="ZT349" s="144"/>
      <c r="ZU349" s="144"/>
      <c r="ZV349" s="144"/>
      <c r="ZW349" s="144"/>
      <c r="ZX349" s="144"/>
      <c r="ZY349" s="144"/>
      <c r="ZZ349" s="144"/>
      <c r="AAA349" s="144"/>
      <c r="AAB349" s="144"/>
      <c r="AAC349" s="144"/>
      <c r="AAD349" s="144"/>
      <c r="AAE349" s="144"/>
      <c r="AAF349" s="144"/>
      <c r="AAG349" s="144"/>
      <c r="AAH349" s="144"/>
      <c r="AAI349" s="144"/>
      <c r="AAJ349" s="144"/>
      <c r="AAK349" s="144"/>
      <c r="AAL349" s="144"/>
      <c r="AAM349" s="144"/>
      <c r="AAN349" s="144"/>
      <c r="AAO349" s="144"/>
      <c r="AAP349" s="144"/>
      <c r="AAQ349" s="144"/>
      <c r="AAR349" s="144"/>
      <c r="AAS349" s="144"/>
      <c r="AAT349" s="144"/>
      <c r="AAU349" s="144"/>
      <c r="AAV349" s="144"/>
      <c r="AAW349" s="144"/>
      <c r="AAX349" s="144"/>
      <c r="AAY349" s="144"/>
      <c r="AAZ349" s="144"/>
      <c r="ABA349" s="144"/>
      <c r="ABB349" s="144"/>
      <c r="ABC349" s="144"/>
      <c r="ABD349" s="144"/>
      <c r="ABE349" s="144"/>
      <c r="ABF349" s="144"/>
      <c r="ABG349" s="144"/>
      <c r="ABH349" s="144"/>
      <c r="ABI349" s="144"/>
      <c r="ABJ349" s="144"/>
      <c r="ABK349" s="144"/>
      <c r="ABL349" s="144"/>
      <c r="ABM349" s="144"/>
      <c r="ABN349" s="144"/>
      <c r="ABO349" s="144"/>
      <c r="ABP349" s="144"/>
      <c r="ABQ349" s="144"/>
      <c r="ABR349" s="144"/>
      <c r="ABS349" s="144"/>
      <c r="ABT349" s="144"/>
      <c r="ABU349" s="144"/>
      <c r="ABV349" s="144"/>
      <c r="ABW349" s="144"/>
      <c r="ABX349" s="144"/>
      <c r="ABY349" s="144"/>
      <c r="ABZ349" s="144"/>
      <c r="ACA349" s="144"/>
      <c r="ACB349" s="144"/>
      <c r="ACC349" s="144"/>
      <c r="ACD349" s="144"/>
      <c r="ACE349" s="144"/>
      <c r="ACF349" s="144"/>
      <c r="ACG349" s="144"/>
      <c r="ACH349" s="144"/>
      <c r="ACI349" s="144"/>
      <c r="ACJ349" s="144"/>
      <c r="ACK349" s="144"/>
      <c r="ACL349" s="144"/>
      <c r="ACM349" s="144"/>
      <c r="ACN349" s="144"/>
      <c r="ACO349" s="144"/>
      <c r="ACP349" s="144"/>
      <c r="ACQ349" s="144"/>
      <c r="ACR349" s="144"/>
      <c r="ACS349" s="144"/>
      <c r="ACT349" s="144"/>
      <c r="ACU349" s="144"/>
      <c r="ACV349" s="144"/>
      <c r="ACW349" s="144"/>
      <c r="ACX349" s="144"/>
      <c r="ACY349" s="144"/>
      <c r="ACZ349" s="144"/>
      <c r="ADB349" s="126"/>
      <c r="ADC349" s="126"/>
      <c r="ADD349" s="126"/>
      <c r="ADE349" s="126"/>
      <c r="ADF349" s="126"/>
    </row>
    <row r="350" spans="1:786" s="1" customFormat="1" ht="36" x14ac:dyDescent="0.3">
      <c r="A350" s="56">
        <v>1</v>
      </c>
      <c r="B350" s="98" t="s">
        <v>932</v>
      </c>
      <c r="C350" s="99" t="s">
        <v>95</v>
      </c>
      <c r="D350" s="100" t="s">
        <v>58</v>
      </c>
      <c r="E350" s="100" t="s">
        <v>81</v>
      </c>
      <c r="F350" s="100">
        <v>35</v>
      </c>
      <c r="G350" s="45">
        <v>11480000</v>
      </c>
      <c r="H350" s="100">
        <v>1</v>
      </c>
      <c r="I350" s="100" t="s">
        <v>73</v>
      </c>
      <c r="J350" s="100" t="s">
        <v>48</v>
      </c>
      <c r="K350" s="101"/>
      <c r="L350" s="55">
        <v>1937</v>
      </c>
      <c r="M350" s="122">
        <v>13662</v>
      </c>
      <c r="N350" s="102">
        <v>2500000</v>
      </c>
      <c r="O350" s="103">
        <v>11</v>
      </c>
      <c r="P350" s="146">
        <v>300</v>
      </c>
      <c r="Q350" s="119" t="s">
        <v>933</v>
      </c>
      <c r="R350" s="78" t="s">
        <v>934</v>
      </c>
      <c r="S350" s="34"/>
      <c r="T350" s="35" t="str">
        <f t="shared" si="41"/>
        <v>Au Ag</v>
      </c>
      <c r="U350" s="34"/>
      <c r="V350" s="34"/>
      <c r="W350" s="34"/>
      <c r="X350" s="34"/>
      <c r="Y350" s="34"/>
      <c r="Z350" s="34"/>
      <c r="AA350" s="34"/>
      <c r="AC350" s="36">
        <f t="shared" si="42"/>
        <v>1.318111431031401</v>
      </c>
      <c r="AD350" s="36">
        <f t="shared" si="43"/>
        <v>0.28205128205128205</v>
      </c>
      <c r="AE350" s="36">
        <f t="shared" si="44"/>
        <v>21.428571428571427</v>
      </c>
      <c r="AF350" s="36">
        <f t="shared" si="45"/>
        <v>23.028734141654109</v>
      </c>
      <c r="AG350" s="37"/>
      <c r="AH350" s="37">
        <f>IF(A350=1,AF350,0)</f>
        <v>23.028734141654109</v>
      </c>
      <c r="AI350" s="37">
        <f>IF(A350=2,AF350,0)</f>
        <v>0</v>
      </c>
      <c r="AJ350" s="37">
        <f>IF(A350=3,AF350,0)</f>
        <v>0</v>
      </c>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c r="BO350" s="142"/>
      <c r="BP350" s="142"/>
      <c r="BQ350" s="142"/>
      <c r="BR350" s="142"/>
      <c r="BS350" s="142"/>
      <c r="BT350" s="142"/>
      <c r="BU350" s="142"/>
      <c r="BV350" s="142"/>
      <c r="BW350" s="142"/>
      <c r="BX350" s="142"/>
      <c r="BY350" s="142"/>
      <c r="BZ350" s="142"/>
      <c r="CA350" s="142"/>
      <c r="CB350" s="142"/>
      <c r="CC350" s="142"/>
      <c r="CD350" s="142"/>
      <c r="CE350" s="142"/>
      <c r="CF350" s="142"/>
      <c r="CG350" s="142"/>
      <c r="CH350" s="142"/>
      <c r="CI350" s="142"/>
      <c r="CJ350" s="142"/>
      <c r="CK350" s="142"/>
      <c r="CL350" s="142"/>
      <c r="CM350" s="142"/>
      <c r="CN350" s="142"/>
      <c r="CO350" s="142"/>
      <c r="CP350" s="142"/>
      <c r="CQ350" s="142"/>
      <c r="CR350" s="142"/>
      <c r="CS350" s="142"/>
      <c r="CT350" s="142"/>
      <c r="CU350" s="142"/>
      <c r="CV350" s="142"/>
      <c r="CW350" s="142"/>
      <c r="CX350" s="142"/>
      <c r="CY350" s="142"/>
      <c r="CZ350" s="142"/>
      <c r="DA350" s="142"/>
      <c r="DB350" s="142"/>
      <c r="DC350" s="142"/>
      <c r="DD350" s="142"/>
      <c r="DE350" s="142"/>
      <c r="DF350" s="142"/>
      <c r="DG350" s="142"/>
      <c r="DH350" s="142"/>
      <c r="DI350" s="142"/>
      <c r="DJ350" s="142"/>
      <c r="DK350" s="142"/>
      <c r="DL350" s="142"/>
      <c r="DM350" s="142"/>
      <c r="DN350" s="142"/>
      <c r="DO350" s="142"/>
      <c r="DP350" s="142"/>
      <c r="DQ350" s="142"/>
      <c r="DR350" s="142"/>
      <c r="DS350" s="142"/>
      <c r="DT350" s="142"/>
      <c r="DU350" s="142"/>
      <c r="DV350" s="142"/>
      <c r="DW350" s="142"/>
      <c r="DX350" s="142"/>
      <c r="DY350" s="142"/>
      <c r="DZ350" s="142"/>
      <c r="EA350" s="142"/>
      <c r="EB350" s="142"/>
      <c r="EC350" s="145"/>
      <c r="ED350" s="145"/>
      <c r="EE350" s="145"/>
      <c r="EF350" s="145"/>
      <c r="EG350" s="145"/>
      <c r="EH350" s="145"/>
      <c r="EI350" s="145"/>
      <c r="EJ350" s="145"/>
      <c r="EK350" s="145"/>
      <c r="EL350" s="145"/>
      <c r="EM350" s="145"/>
      <c r="EN350" s="145"/>
      <c r="EO350" s="145"/>
      <c r="EP350" s="145"/>
      <c r="EQ350" s="145"/>
      <c r="ER350" s="145"/>
      <c r="ES350" s="145"/>
      <c r="ET350" s="145"/>
      <c r="EU350" s="145"/>
      <c r="EV350" s="145"/>
      <c r="EW350" s="145"/>
      <c r="EX350" s="145"/>
      <c r="EY350" s="145"/>
      <c r="EZ350" s="145"/>
      <c r="FA350" s="145"/>
      <c r="FB350" s="145"/>
      <c r="FC350" s="145"/>
      <c r="FD350" s="145"/>
      <c r="FE350" s="145"/>
      <c r="FF350" s="145"/>
      <c r="FG350" s="145"/>
      <c r="FH350" s="145"/>
      <c r="FI350" s="145"/>
      <c r="FJ350" s="145"/>
      <c r="FK350" s="145"/>
      <c r="FL350" s="145"/>
      <c r="FM350" s="145"/>
      <c r="FN350" s="145"/>
      <c r="FO350" s="145"/>
      <c r="FP350" s="145"/>
      <c r="FQ350" s="145"/>
      <c r="FR350" s="145"/>
      <c r="FS350" s="145"/>
      <c r="FT350" s="145"/>
      <c r="FU350" s="145"/>
      <c r="FV350" s="145"/>
      <c r="FW350" s="145"/>
      <c r="FX350" s="145"/>
      <c r="FY350" s="145"/>
      <c r="FZ350" s="145"/>
      <c r="GA350" s="145"/>
      <c r="GB350" s="145"/>
      <c r="GC350" s="145"/>
      <c r="GD350" s="145"/>
      <c r="GE350" s="145"/>
      <c r="GF350" s="145"/>
      <c r="GG350" s="145"/>
      <c r="GH350" s="145"/>
      <c r="GI350" s="145"/>
      <c r="GJ350" s="145"/>
      <c r="GK350" s="145"/>
      <c r="GL350" s="145"/>
      <c r="GM350" s="145"/>
      <c r="GN350" s="145"/>
      <c r="GO350" s="145"/>
      <c r="GP350" s="145"/>
      <c r="GQ350" s="145"/>
      <c r="GR350" s="145"/>
      <c r="GS350" s="145"/>
      <c r="GT350" s="145"/>
      <c r="GU350" s="145"/>
      <c r="GV350" s="145"/>
      <c r="GW350" s="145"/>
      <c r="GX350" s="145"/>
      <c r="GY350" s="145"/>
      <c r="GZ350" s="145"/>
      <c r="HA350" s="145"/>
      <c r="HB350" s="145"/>
      <c r="HC350" s="145"/>
      <c r="HD350" s="145"/>
      <c r="HE350" s="145"/>
      <c r="HF350" s="145"/>
      <c r="HG350" s="145"/>
      <c r="HH350" s="145"/>
      <c r="HI350" s="145"/>
      <c r="HJ350" s="145"/>
      <c r="HK350" s="145"/>
      <c r="HL350" s="145"/>
      <c r="HM350" s="145"/>
      <c r="HN350" s="145"/>
      <c r="HO350" s="145"/>
      <c r="HP350" s="145"/>
      <c r="HQ350" s="145"/>
      <c r="HR350" s="145"/>
      <c r="HS350" s="145"/>
      <c r="HT350" s="145"/>
      <c r="HU350" s="145"/>
      <c r="HV350" s="145"/>
      <c r="HW350" s="145"/>
      <c r="HX350" s="145"/>
      <c r="HY350" s="145"/>
      <c r="HZ350" s="145"/>
      <c r="IA350" s="145"/>
      <c r="IB350" s="145"/>
      <c r="IC350" s="145"/>
      <c r="ID350" s="145"/>
      <c r="IE350" s="145"/>
      <c r="IF350" s="145"/>
      <c r="IG350" s="145"/>
      <c r="IH350" s="145"/>
      <c r="II350" s="145"/>
      <c r="IJ350" s="145"/>
      <c r="IK350" s="145"/>
      <c r="IL350" s="145"/>
      <c r="IM350" s="145"/>
      <c r="IN350" s="145"/>
      <c r="IO350" s="145"/>
      <c r="IP350" s="145"/>
      <c r="IQ350" s="145"/>
      <c r="IR350" s="145"/>
      <c r="IS350" s="145"/>
      <c r="IT350" s="145"/>
      <c r="IU350" s="145"/>
      <c r="IV350" s="145"/>
      <c r="IW350" s="145"/>
      <c r="IX350" s="145"/>
      <c r="IY350" s="145"/>
      <c r="IZ350" s="145"/>
      <c r="JA350" s="145"/>
      <c r="JB350" s="145"/>
      <c r="JC350" s="145"/>
      <c r="JD350" s="145"/>
      <c r="JE350" s="145"/>
      <c r="JF350" s="145"/>
      <c r="JG350" s="145"/>
      <c r="JH350" s="145"/>
      <c r="JI350" s="145"/>
      <c r="JJ350" s="145"/>
      <c r="JK350" s="145"/>
      <c r="JL350" s="145"/>
      <c r="JM350" s="145"/>
      <c r="JN350" s="145"/>
      <c r="JO350" s="145"/>
      <c r="JP350" s="145"/>
      <c r="JQ350" s="145"/>
      <c r="JR350" s="145"/>
      <c r="JS350" s="145"/>
      <c r="JT350" s="145"/>
      <c r="JU350" s="145"/>
      <c r="JV350" s="145"/>
      <c r="JW350" s="145"/>
      <c r="JX350" s="145"/>
      <c r="JY350" s="145"/>
      <c r="JZ350" s="145"/>
      <c r="KA350" s="145"/>
      <c r="KB350" s="145"/>
      <c r="KC350" s="145"/>
      <c r="KD350" s="145"/>
      <c r="KE350" s="145"/>
      <c r="KF350" s="145"/>
      <c r="KG350" s="145"/>
      <c r="KH350" s="145"/>
      <c r="KI350" s="145"/>
      <c r="KJ350" s="145"/>
      <c r="KK350" s="145"/>
      <c r="KL350" s="145"/>
      <c r="KM350" s="145"/>
      <c r="KN350" s="145"/>
      <c r="KO350" s="145"/>
      <c r="KP350" s="145"/>
      <c r="KQ350" s="145"/>
      <c r="KR350" s="145"/>
      <c r="KS350" s="145"/>
      <c r="KT350" s="145"/>
      <c r="KU350" s="145"/>
      <c r="KV350" s="145"/>
      <c r="KW350" s="145"/>
      <c r="KX350" s="145"/>
      <c r="KY350" s="145"/>
      <c r="KZ350" s="145"/>
      <c r="LA350" s="145"/>
      <c r="LB350" s="145"/>
      <c r="LC350" s="145"/>
      <c r="LD350" s="145"/>
      <c r="LE350" s="145"/>
      <c r="LF350" s="145"/>
      <c r="LG350" s="145"/>
      <c r="LH350" s="145"/>
      <c r="LI350" s="145"/>
      <c r="LJ350" s="145"/>
      <c r="LK350" s="145"/>
      <c r="LL350" s="145"/>
      <c r="LM350" s="145"/>
      <c r="LN350" s="145"/>
      <c r="LO350" s="145"/>
      <c r="LP350" s="145"/>
      <c r="LQ350" s="145"/>
      <c r="LR350" s="145"/>
      <c r="LS350" s="145"/>
      <c r="LT350" s="145"/>
      <c r="LU350" s="145"/>
      <c r="LV350" s="145"/>
      <c r="LW350" s="145"/>
      <c r="LX350" s="145"/>
      <c r="LY350" s="145"/>
      <c r="LZ350" s="145"/>
      <c r="MA350" s="145"/>
      <c r="MB350" s="145"/>
      <c r="MC350" s="145"/>
      <c r="MD350" s="145"/>
      <c r="ME350" s="145"/>
      <c r="MF350" s="145"/>
      <c r="MG350" s="145"/>
      <c r="MH350" s="145"/>
      <c r="MI350" s="145"/>
      <c r="MJ350" s="145"/>
      <c r="MK350" s="145"/>
      <c r="ML350" s="145"/>
      <c r="MM350" s="145"/>
      <c r="MN350" s="145"/>
      <c r="MO350" s="145"/>
      <c r="MP350" s="145"/>
      <c r="MQ350" s="145"/>
      <c r="MR350" s="145"/>
      <c r="MS350" s="145"/>
      <c r="MT350" s="145"/>
      <c r="MU350" s="145"/>
      <c r="MV350" s="145"/>
      <c r="MW350" s="145"/>
      <c r="MX350" s="145"/>
      <c r="MY350" s="145"/>
      <c r="MZ350" s="145"/>
      <c r="NA350" s="145"/>
      <c r="NB350" s="145"/>
      <c r="NC350" s="145"/>
      <c r="ND350" s="145"/>
      <c r="NE350" s="145"/>
      <c r="NF350" s="145"/>
      <c r="NG350" s="145"/>
      <c r="NH350" s="145"/>
      <c r="NI350" s="145"/>
      <c r="NJ350" s="145"/>
      <c r="NK350" s="145"/>
      <c r="NL350" s="145"/>
      <c r="NM350" s="145"/>
      <c r="NN350" s="145"/>
      <c r="NO350" s="145"/>
      <c r="NP350" s="145"/>
      <c r="NQ350" s="145"/>
      <c r="NR350" s="145"/>
      <c r="NS350" s="145"/>
      <c r="NT350" s="145"/>
      <c r="NU350" s="145"/>
      <c r="NV350" s="145"/>
      <c r="NW350" s="145"/>
      <c r="NX350" s="145"/>
      <c r="NY350" s="145"/>
      <c r="NZ350" s="145"/>
      <c r="OA350" s="145"/>
      <c r="OB350" s="145"/>
      <c r="OC350" s="145"/>
      <c r="OD350" s="145"/>
      <c r="OE350" s="145"/>
      <c r="OF350" s="145"/>
      <c r="OG350" s="145"/>
      <c r="OH350" s="145"/>
      <c r="OI350" s="145"/>
      <c r="OJ350" s="145"/>
      <c r="OK350" s="145"/>
      <c r="OL350" s="145"/>
      <c r="OM350" s="145"/>
      <c r="ON350" s="145"/>
      <c r="OO350" s="145"/>
      <c r="OP350" s="145"/>
      <c r="OQ350" s="145"/>
      <c r="OR350" s="145"/>
      <c r="OS350" s="145"/>
      <c r="OT350" s="145"/>
      <c r="OU350" s="145"/>
      <c r="OV350" s="145"/>
      <c r="OW350" s="145"/>
      <c r="OX350" s="145"/>
      <c r="OY350" s="145"/>
      <c r="OZ350" s="145"/>
      <c r="PA350" s="145"/>
      <c r="PB350" s="145"/>
      <c r="PC350" s="145"/>
      <c r="PD350" s="145"/>
      <c r="PE350" s="145"/>
      <c r="PF350" s="145"/>
      <c r="PG350" s="145"/>
      <c r="PH350" s="145"/>
      <c r="PI350" s="145"/>
      <c r="PJ350" s="145"/>
      <c r="PK350" s="145"/>
      <c r="PL350" s="145"/>
      <c r="PM350" s="145"/>
      <c r="PN350" s="145"/>
      <c r="PO350" s="145"/>
      <c r="PP350" s="145"/>
      <c r="PQ350" s="145"/>
      <c r="PR350" s="145"/>
      <c r="PS350" s="145"/>
      <c r="PT350" s="145"/>
      <c r="PU350" s="145"/>
      <c r="PV350" s="145"/>
      <c r="PW350" s="145"/>
      <c r="PX350" s="145"/>
      <c r="PY350" s="145"/>
      <c r="PZ350" s="145"/>
      <c r="QA350" s="145"/>
      <c r="QB350" s="145"/>
      <c r="QC350" s="145"/>
      <c r="QD350" s="145"/>
      <c r="QE350" s="145"/>
      <c r="QF350" s="145"/>
      <c r="QG350" s="145"/>
      <c r="QH350" s="145"/>
      <c r="QI350" s="145"/>
      <c r="QJ350" s="145"/>
      <c r="QK350" s="145"/>
      <c r="QL350" s="145"/>
      <c r="QM350" s="145"/>
      <c r="QN350" s="145"/>
      <c r="QO350" s="145"/>
      <c r="QP350" s="145"/>
      <c r="QQ350" s="145"/>
      <c r="QR350" s="145"/>
      <c r="QS350" s="145"/>
      <c r="QT350" s="145"/>
      <c r="QU350" s="145"/>
      <c r="QV350" s="145"/>
      <c r="QW350" s="145"/>
      <c r="QX350" s="145"/>
      <c r="QY350" s="145"/>
      <c r="QZ350" s="145"/>
      <c r="RA350" s="145"/>
      <c r="RB350" s="145"/>
      <c r="RC350" s="145"/>
      <c r="RD350" s="145"/>
      <c r="RE350" s="145"/>
      <c r="RF350" s="145"/>
      <c r="RG350" s="145"/>
      <c r="RH350" s="145"/>
      <c r="RI350" s="145"/>
      <c r="RJ350" s="145"/>
      <c r="RK350" s="145"/>
      <c r="RL350" s="145"/>
      <c r="RM350" s="145"/>
      <c r="RN350" s="145"/>
      <c r="RO350" s="145"/>
      <c r="RP350" s="145"/>
      <c r="RQ350" s="145"/>
      <c r="RR350" s="145"/>
      <c r="RS350" s="145"/>
      <c r="RT350" s="145"/>
      <c r="RU350" s="145"/>
      <c r="RV350" s="145"/>
      <c r="RW350" s="145"/>
      <c r="RX350" s="145"/>
      <c r="RY350" s="145"/>
      <c r="RZ350" s="145"/>
      <c r="SA350" s="145"/>
      <c r="SB350" s="145"/>
      <c r="SC350" s="145"/>
      <c r="SD350" s="145"/>
      <c r="SE350" s="145"/>
      <c r="SF350" s="145"/>
      <c r="SG350" s="145"/>
      <c r="SH350" s="145"/>
      <c r="SI350" s="145"/>
      <c r="SJ350" s="145"/>
      <c r="SK350" s="145"/>
      <c r="SL350" s="145"/>
      <c r="SM350" s="145"/>
      <c r="SN350" s="145"/>
      <c r="SO350" s="145"/>
      <c r="SP350" s="145"/>
      <c r="SQ350" s="145"/>
      <c r="SR350" s="145"/>
      <c r="SS350" s="145"/>
      <c r="ST350" s="145"/>
      <c r="SU350" s="145"/>
      <c r="SV350" s="145"/>
      <c r="SW350" s="145"/>
      <c r="SX350" s="145"/>
      <c r="SY350" s="145"/>
      <c r="SZ350" s="145"/>
      <c r="TA350" s="145"/>
      <c r="TB350" s="145"/>
      <c r="TC350" s="145"/>
      <c r="TD350" s="145"/>
      <c r="TE350" s="145"/>
      <c r="TF350" s="145"/>
      <c r="TG350" s="145"/>
      <c r="TH350" s="145"/>
      <c r="TI350" s="145"/>
      <c r="TJ350" s="145"/>
      <c r="TK350" s="145"/>
      <c r="TL350" s="145"/>
      <c r="TM350" s="145"/>
      <c r="TN350" s="145"/>
      <c r="TO350" s="145"/>
      <c r="TP350" s="145"/>
      <c r="TQ350" s="145"/>
      <c r="TR350" s="145"/>
      <c r="TS350" s="145"/>
      <c r="TT350" s="145"/>
      <c r="TU350" s="145"/>
      <c r="TV350" s="145"/>
      <c r="TW350" s="145"/>
      <c r="TX350" s="145"/>
      <c r="TY350" s="145"/>
      <c r="TZ350" s="145"/>
      <c r="UA350" s="145"/>
      <c r="UB350" s="145"/>
      <c r="UC350" s="145"/>
      <c r="UD350" s="145"/>
      <c r="UE350" s="145"/>
      <c r="UF350" s="145"/>
      <c r="UG350" s="145"/>
      <c r="UH350" s="145"/>
      <c r="UI350" s="145"/>
      <c r="UJ350" s="145"/>
      <c r="UK350" s="145"/>
      <c r="UL350" s="145"/>
      <c r="UM350" s="145"/>
      <c r="UN350" s="145"/>
      <c r="UO350" s="145"/>
      <c r="UP350" s="145"/>
      <c r="UQ350" s="145"/>
      <c r="UR350" s="145"/>
      <c r="US350" s="145"/>
      <c r="UT350" s="145"/>
      <c r="UU350" s="145"/>
      <c r="UV350" s="145"/>
      <c r="UW350" s="145"/>
      <c r="UX350" s="145"/>
      <c r="UY350" s="145"/>
      <c r="UZ350" s="145"/>
      <c r="VA350" s="145"/>
      <c r="VB350" s="145"/>
      <c r="VC350" s="145"/>
      <c r="VD350" s="145"/>
      <c r="VE350" s="145"/>
      <c r="VF350" s="145"/>
      <c r="VG350" s="145"/>
      <c r="VH350" s="145"/>
      <c r="VI350" s="145"/>
      <c r="VJ350" s="145"/>
      <c r="VK350" s="145"/>
      <c r="VL350" s="145"/>
      <c r="VM350" s="145"/>
      <c r="VN350" s="145"/>
      <c r="VO350" s="145"/>
      <c r="VP350" s="145"/>
      <c r="VQ350" s="145"/>
      <c r="VR350" s="145"/>
      <c r="VS350" s="145"/>
      <c r="VT350" s="145"/>
      <c r="VU350" s="145"/>
      <c r="VV350" s="145"/>
      <c r="VW350" s="145"/>
      <c r="VX350" s="145"/>
      <c r="VY350" s="145"/>
      <c r="VZ350" s="145"/>
      <c r="WA350" s="145"/>
      <c r="WB350" s="145"/>
      <c r="WC350" s="145"/>
      <c r="WD350" s="145"/>
      <c r="WE350" s="145"/>
      <c r="WF350" s="145"/>
      <c r="WG350" s="145"/>
      <c r="WH350" s="145"/>
      <c r="WI350" s="145"/>
      <c r="WJ350" s="145"/>
      <c r="WK350" s="145"/>
      <c r="WL350" s="145"/>
      <c r="WM350" s="145"/>
      <c r="WN350" s="145"/>
      <c r="WO350" s="145"/>
      <c r="WP350" s="145"/>
      <c r="WQ350" s="145"/>
      <c r="WR350" s="145"/>
      <c r="WS350" s="145"/>
      <c r="WT350" s="145"/>
      <c r="WU350" s="145"/>
      <c r="WV350" s="145"/>
      <c r="WW350" s="145"/>
      <c r="WX350" s="145"/>
      <c r="WY350" s="145"/>
      <c r="WZ350" s="145"/>
      <c r="XA350" s="145"/>
      <c r="XB350" s="145"/>
      <c r="XC350" s="145"/>
      <c r="XD350" s="145"/>
      <c r="XE350" s="145"/>
      <c r="XF350" s="145"/>
      <c r="XG350" s="145"/>
      <c r="XH350" s="145"/>
      <c r="XI350" s="145"/>
      <c r="XJ350" s="145"/>
      <c r="XK350" s="145"/>
      <c r="XL350" s="145"/>
      <c r="XM350" s="145"/>
      <c r="XN350" s="145"/>
      <c r="XO350" s="145"/>
      <c r="XP350" s="145"/>
      <c r="XQ350" s="145"/>
      <c r="XR350" s="145"/>
      <c r="XS350" s="145"/>
      <c r="XT350" s="145"/>
      <c r="XU350" s="145"/>
      <c r="XV350" s="145"/>
      <c r="XW350" s="145"/>
      <c r="XX350" s="145"/>
      <c r="XY350" s="145"/>
      <c r="XZ350" s="145"/>
      <c r="YA350" s="145"/>
      <c r="YB350" s="145"/>
      <c r="YC350" s="145"/>
      <c r="YD350" s="145"/>
      <c r="YE350" s="145"/>
      <c r="YF350" s="145"/>
      <c r="YG350" s="145"/>
      <c r="YH350" s="145"/>
      <c r="YI350" s="145"/>
      <c r="YJ350" s="145"/>
      <c r="YK350" s="145"/>
      <c r="YL350" s="145"/>
      <c r="YM350" s="145"/>
      <c r="YN350" s="145"/>
      <c r="YO350" s="145"/>
      <c r="YP350" s="145"/>
      <c r="YQ350" s="145"/>
      <c r="YR350" s="145"/>
      <c r="YS350" s="145"/>
      <c r="YT350" s="145"/>
      <c r="YU350" s="145"/>
      <c r="YV350" s="145"/>
      <c r="YW350" s="145"/>
      <c r="YX350" s="145"/>
      <c r="YY350" s="145"/>
      <c r="YZ350" s="145"/>
      <c r="ZA350" s="145"/>
      <c r="ZB350" s="145"/>
      <c r="ZC350" s="145"/>
      <c r="ZD350" s="145"/>
      <c r="ZE350" s="145"/>
      <c r="ZF350" s="145"/>
      <c r="ZG350" s="145"/>
      <c r="ZH350" s="145"/>
      <c r="ZI350" s="145"/>
      <c r="ZJ350" s="145"/>
      <c r="ZK350" s="145"/>
      <c r="ZL350" s="145"/>
      <c r="ZM350" s="145"/>
      <c r="ZN350" s="145"/>
      <c r="ZO350" s="145"/>
      <c r="ZP350" s="145"/>
      <c r="ZQ350" s="145"/>
      <c r="ZR350" s="145"/>
      <c r="ZS350" s="145"/>
      <c r="ZT350" s="145"/>
      <c r="ZU350" s="145"/>
      <c r="ZV350" s="145"/>
      <c r="ZW350" s="145"/>
      <c r="ZX350" s="145"/>
      <c r="ZY350" s="145"/>
      <c r="ZZ350" s="145"/>
      <c r="AAA350" s="145"/>
      <c r="AAB350" s="145"/>
      <c r="AAC350" s="145"/>
      <c r="AAD350" s="145"/>
      <c r="AAE350" s="145"/>
      <c r="AAF350" s="145"/>
      <c r="AAG350" s="145"/>
      <c r="AAH350" s="145"/>
      <c r="AAI350" s="145"/>
      <c r="AAJ350" s="145"/>
      <c r="AAK350" s="145"/>
      <c r="AAL350" s="145"/>
      <c r="AAM350" s="145"/>
      <c r="AAN350" s="145"/>
      <c r="AAO350" s="145"/>
      <c r="AAP350" s="145"/>
      <c r="AAQ350" s="145"/>
      <c r="AAR350" s="145"/>
      <c r="AAS350" s="145"/>
      <c r="AAT350" s="145"/>
      <c r="AAU350" s="145"/>
      <c r="AAV350" s="145"/>
      <c r="AAW350" s="145"/>
      <c r="AAX350" s="145"/>
      <c r="AAY350" s="145"/>
      <c r="AAZ350" s="145"/>
      <c r="ABA350" s="145"/>
      <c r="ABB350" s="145"/>
      <c r="ABC350" s="145"/>
      <c r="ABD350" s="145"/>
      <c r="ABE350" s="145"/>
      <c r="ABF350" s="145"/>
      <c r="ABG350" s="145"/>
      <c r="ABH350" s="145"/>
      <c r="ABI350" s="145"/>
      <c r="ABJ350" s="145"/>
      <c r="ABK350" s="145"/>
      <c r="ABL350" s="145"/>
      <c r="ABM350" s="145"/>
      <c r="ABN350" s="145"/>
      <c r="ABO350" s="145"/>
      <c r="ABP350" s="145"/>
      <c r="ABQ350" s="145"/>
      <c r="ABR350" s="145"/>
      <c r="ABS350" s="145"/>
      <c r="ABT350" s="145"/>
      <c r="ABU350" s="145"/>
      <c r="ABV350" s="145"/>
      <c r="ABW350" s="145"/>
      <c r="ABX350" s="145"/>
      <c r="ABY350" s="145"/>
      <c r="ABZ350" s="145"/>
      <c r="ACA350" s="145"/>
      <c r="ACB350" s="145"/>
      <c r="ACC350" s="145"/>
      <c r="ACD350" s="145"/>
      <c r="ACE350" s="145"/>
      <c r="ACF350" s="145"/>
      <c r="ACG350" s="145"/>
      <c r="ACH350" s="145"/>
      <c r="ACI350" s="145"/>
      <c r="ACJ350" s="145"/>
      <c r="ACK350" s="145"/>
      <c r="ACL350" s="145"/>
      <c r="ACM350" s="145"/>
      <c r="ACN350" s="145"/>
      <c r="ACO350" s="145"/>
      <c r="ACP350" s="145"/>
      <c r="ACQ350" s="145"/>
      <c r="ACR350" s="145"/>
      <c r="ACS350" s="145"/>
      <c r="ACT350" s="145"/>
      <c r="ACU350" s="145"/>
      <c r="ACV350" s="145"/>
      <c r="ACW350" s="145"/>
      <c r="ACX350" s="145"/>
      <c r="ACY350" s="145"/>
      <c r="ACZ350" s="145"/>
    </row>
    <row r="351" spans="1:786" s="1" customFormat="1" ht="36" x14ac:dyDescent="0.3">
      <c r="A351" s="409">
        <v>2</v>
      </c>
      <c r="B351" s="98" t="s">
        <v>935</v>
      </c>
      <c r="C351" s="99" t="s">
        <v>46</v>
      </c>
      <c r="D351" s="100" t="s">
        <v>58</v>
      </c>
      <c r="E351" s="100" t="s">
        <v>81</v>
      </c>
      <c r="F351" s="100"/>
      <c r="G351" s="45"/>
      <c r="H351" s="100">
        <v>1</v>
      </c>
      <c r="I351" s="100" t="s">
        <v>47</v>
      </c>
      <c r="J351" s="100" t="s">
        <v>82</v>
      </c>
      <c r="K351" s="101">
        <v>110</v>
      </c>
      <c r="L351" s="55">
        <v>1937</v>
      </c>
      <c r="M351" s="120">
        <v>1937</v>
      </c>
      <c r="N351" s="103"/>
      <c r="O351" s="103"/>
      <c r="P351" s="103">
        <v>2</v>
      </c>
      <c r="Q351" s="50" t="s">
        <v>936</v>
      </c>
      <c r="R351" s="78" t="s">
        <v>937</v>
      </c>
      <c r="S351" s="34" t="s">
        <v>473</v>
      </c>
      <c r="T351" s="35" t="str">
        <f t="shared" si="41"/>
        <v>Au</v>
      </c>
      <c r="U351" s="34"/>
      <c r="V351" s="34"/>
      <c r="W351" s="34"/>
      <c r="X351" s="34"/>
      <c r="Y351" s="34"/>
      <c r="Z351" s="34"/>
      <c r="AA351" s="34"/>
      <c r="AC351" s="36">
        <f t="shared" si="42"/>
        <v>0</v>
      </c>
      <c r="AD351" s="36">
        <f t="shared" si="43"/>
        <v>0</v>
      </c>
      <c r="AE351" s="36">
        <f t="shared" si="44"/>
        <v>0.14285714285714285</v>
      </c>
      <c r="AF351" s="36">
        <f t="shared" si="45"/>
        <v>0.14285714285714285</v>
      </c>
      <c r="AG351" s="37"/>
      <c r="AH351" s="37">
        <f>IF(A351=1,AF351,0)</f>
        <v>0</v>
      </c>
      <c r="AI351" s="37">
        <f>IF(A351=2,AF351,0)</f>
        <v>0.14285714285714285</v>
      </c>
      <c r="AJ351" s="37">
        <f>IF(A351=3,AF351,0)</f>
        <v>0</v>
      </c>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c r="BO351" s="142"/>
      <c r="BP351" s="142"/>
      <c r="BQ351" s="142"/>
      <c r="BR351" s="142"/>
      <c r="BS351" s="142"/>
      <c r="BT351" s="142"/>
      <c r="BU351" s="142"/>
      <c r="BV351" s="142"/>
      <c r="BW351" s="142"/>
      <c r="BX351" s="142"/>
      <c r="BY351" s="142"/>
      <c r="BZ351" s="142"/>
      <c r="CA351" s="142"/>
      <c r="CB351" s="142"/>
      <c r="CC351" s="142"/>
      <c r="CD351" s="142"/>
      <c r="CE351" s="142"/>
      <c r="CF351" s="142"/>
      <c r="CG351" s="142"/>
      <c r="CH351" s="142"/>
      <c r="CI351" s="142"/>
      <c r="CJ351" s="142"/>
      <c r="CK351" s="142"/>
      <c r="CL351" s="142"/>
      <c r="CM351" s="142"/>
      <c r="CN351" s="142"/>
      <c r="CO351" s="142"/>
      <c r="CP351" s="142"/>
      <c r="CQ351" s="142"/>
      <c r="CR351" s="142"/>
      <c r="CS351" s="142"/>
      <c r="CT351" s="142"/>
      <c r="CU351" s="142"/>
      <c r="CV351" s="142"/>
      <c r="CW351" s="142"/>
      <c r="CX351" s="142"/>
      <c r="CY351" s="142"/>
      <c r="CZ351" s="142"/>
      <c r="DA351" s="142"/>
      <c r="DB351" s="142"/>
      <c r="DC351" s="142"/>
      <c r="DD351" s="142"/>
      <c r="DE351" s="142"/>
      <c r="DF351" s="142"/>
      <c r="DG351" s="142"/>
      <c r="DH351" s="142"/>
      <c r="DI351" s="142"/>
      <c r="DJ351" s="142"/>
      <c r="DK351" s="142"/>
      <c r="DL351" s="142"/>
      <c r="DM351" s="142"/>
      <c r="DN351" s="142"/>
      <c r="DO351" s="142"/>
      <c r="DP351" s="142"/>
      <c r="DQ351" s="142"/>
      <c r="DR351" s="142"/>
      <c r="DS351" s="142"/>
      <c r="DT351" s="142"/>
      <c r="DU351" s="142"/>
      <c r="DV351" s="142"/>
      <c r="DW351" s="142"/>
      <c r="DX351" s="142"/>
      <c r="DY351" s="142"/>
      <c r="DZ351" s="142"/>
      <c r="EA351" s="142"/>
      <c r="EB351" s="142"/>
      <c r="EC351" s="145"/>
      <c r="ED351" s="145"/>
      <c r="EE351" s="145"/>
      <c r="EF351" s="145"/>
      <c r="EG351" s="145"/>
      <c r="EH351" s="145"/>
      <c r="EI351" s="145"/>
      <c r="EJ351" s="145"/>
      <c r="EK351" s="145"/>
      <c r="EL351" s="145"/>
      <c r="EM351" s="145"/>
      <c r="EN351" s="145"/>
      <c r="EO351" s="145"/>
      <c r="EP351" s="145"/>
      <c r="EQ351" s="145"/>
      <c r="ER351" s="145"/>
      <c r="ES351" s="145"/>
      <c r="ET351" s="145"/>
      <c r="EU351" s="145"/>
      <c r="EV351" s="145"/>
      <c r="EW351" s="145"/>
      <c r="EX351" s="145"/>
      <c r="EY351" s="145"/>
      <c r="EZ351" s="145"/>
      <c r="FA351" s="145"/>
      <c r="FB351" s="145"/>
      <c r="FC351" s="145"/>
      <c r="FD351" s="145"/>
      <c r="FE351" s="145"/>
      <c r="FF351" s="145"/>
      <c r="FG351" s="145"/>
      <c r="FH351" s="145"/>
      <c r="FI351" s="145"/>
      <c r="FJ351" s="145"/>
      <c r="FK351" s="145"/>
      <c r="FL351" s="145"/>
      <c r="FM351" s="145"/>
      <c r="FN351" s="145"/>
      <c r="FO351" s="145"/>
      <c r="FP351" s="145"/>
      <c r="FQ351" s="145"/>
      <c r="FR351" s="145"/>
      <c r="FS351" s="145"/>
      <c r="FT351" s="145"/>
      <c r="FU351" s="145"/>
      <c r="FV351" s="145"/>
      <c r="FW351" s="145"/>
      <c r="FX351" s="145"/>
      <c r="FY351" s="145"/>
      <c r="FZ351" s="145"/>
      <c r="GA351" s="145"/>
      <c r="GB351" s="145"/>
      <c r="GC351" s="145"/>
      <c r="GD351" s="145"/>
      <c r="GE351" s="145"/>
      <c r="GF351" s="145"/>
      <c r="GG351" s="145"/>
      <c r="GH351" s="145"/>
      <c r="GI351" s="145"/>
      <c r="GJ351" s="145"/>
      <c r="GK351" s="145"/>
      <c r="GL351" s="145"/>
      <c r="GM351" s="145"/>
      <c r="GN351" s="145"/>
      <c r="GO351" s="145"/>
      <c r="GP351" s="145"/>
      <c r="GQ351" s="145"/>
      <c r="GR351" s="145"/>
      <c r="GS351" s="145"/>
      <c r="GT351" s="145"/>
      <c r="GU351" s="145"/>
      <c r="GV351" s="145"/>
      <c r="GW351" s="145"/>
      <c r="GX351" s="145"/>
      <c r="GY351" s="145"/>
      <c r="GZ351" s="145"/>
      <c r="HA351" s="145"/>
      <c r="HB351" s="145"/>
      <c r="HC351" s="145"/>
      <c r="HD351" s="145"/>
      <c r="HE351" s="145"/>
      <c r="HF351" s="145"/>
      <c r="HG351" s="145"/>
      <c r="HH351" s="145"/>
      <c r="HI351" s="145"/>
      <c r="HJ351" s="145"/>
      <c r="HK351" s="145"/>
      <c r="HL351" s="145"/>
      <c r="HM351" s="145"/>
      <c r="HN351" s="145"/>
      <c r="HO351" s="145"/>
      <c r="HP351" s="145"/>
      <c r="HQ351" s="145"/>
      <c r="HR351" s="145"/>
      <c r="HS351" s="145"/>
      <c r="HT351" s="145"/>
      <c r="HU351" s="145"/>
      <c r="HV351" s="145"/>
      <c r="HW351" s="145"/>
      <c r="HX351" s="145"/>
      <c r="HY351" s="145"/>
      <c r="HZ351" s="145"/>
      <c r="IA351" s="145"/>
      <c r="IB351" s="145"/>
      <c r="IC351" s="145"/>
      <c r="ID351" s="145"/>
      <c r="IE351" s="145"/>
      <c r="IF351" s="145"/>
      <c r="IG351" s="145"/>
      <c r="IH351" s="145"/>
      <c r="II351" s="145"/>
      <c r="IJ351" s="145"/>
      <c r="IK351" s="145"/>
      <c r="IL351" s="145"/>
      <c r="IM351" s="145"/>
      <c r="IN351" s="145"/>
      <c r="IO351" s="145"/>
      <c r="IP351" s="145"/>
      <c r="IQ351" s="145"/>
      <c r="IR351" s="145"/>
      <c r="IS351" s="145"/>
      <c r="IT351" s="145"/>
      <c r="IU351" s="145"/>
      <c r="IV351" s="145"/>
      <c r="IW351" s="145"/>
      <c r="IX351" s="145"/>
      <c r="IY351" s="145"/>
      <c r="IZ351" s="145"/>
      <c r="JA351" s="145"/>
      <c r="JB351" s="145"/>
      <c r="JC351" s="145"/>
      <c r="JD351" s="145"/>
      <c r="JE351" s="145"/>
      <c r="JF351" s="145"/>
      <c r="JG351" s="145"/>
      <c r="JH351" s="145"/>
      <c r="JI351" s="145"/>
      <c r="JJ351" s="145"/>
      <c r="JK351" s="145"/>
      <c r="JL351" s="145"/>
      <c r="JM351" s="145"/>
      <c r="JN351" s="145"/>
      <c r="JO351" s="145"/>
      <c r="JP351" s="145"/>
      <c r="JQ351" s="145"/>
      <c r="JR351" s="145"/>
      <c r="JS351" s="145"/>
      <c r="JT351" s="145"/>
      <c r="JU351" s="145"/>
      <c r="JV351" s="145"/>
      <c r="JW351" s="145"/>
      <c r="JX351" s="145"/>
      <c r="JY351" s="145"/>
      <c r="JZ351" s="145"/>
      <c r="KA351" s="145"/>
      <c r="KB351" s="145"/>
      <c r="KC351" s="145"/>
      <c r="KD351" s="145"/>
      <c r="KE351" s="145"/>
      <c r="KF351" s="145"/>
      <c r="KG351" s="145"/>
      <c r="KH351" s="145"/>
      <c r="KI351" s="145"/>
      <c r="KJ351" s="145"/>
      <c r="KK351" s="145"/>
      <c r="KL351" s="145"/>
      <c r="KM351" s="145"/>
      <c r="KN351" s="145"/>
      <c r="KO351" s="145"/>
      <c r="KP351" s="145"/>
      <c r="KQ351" s="145"/>
      <c r="KR351" s="145"/>
      <c r="KS351" s="145"/>
      <c r="KT351" s="145"/>
      <c r="KU351" s="145"/>
      <c r="KV351" s="145"/>
      <c r="KW351" s="145"/>
      <c r="KX351" s="145"/>
      <c r="KY351" s="145"/>
      <c r="KZ351" s="145"/>
      <c r="LA351" s="145"/>
      <c r="LB351" s="145"/>
      <c r="LC351" s="145"/>
      <c r="LD351" s="145"/>
      <c r="LE351" s="145"/>
      <c r="LF351" s="145"/>
      <c r="LG351" s="145"/>
      <c r="LH351" s="145"/>
      <c r="LI351" s="145"/>
      <c r="LJ351" s="145"/>
      <c r="LK351" s="145"/>
      <c r="LL351" s="145"/>
      <c r="LM351" s="145"/>
      <c r="LN351" s="145"/>
      <c r="LO351" s="145"/>
      <c r="LP351" s="145"/>
      <c r="LQ351" s="145"/>
      <c r="LR351" s="145"/>
      <c r="LS351" s="145"/>
      <c r="LT351" s="145"/>
      <c r="LU351" s="145"/>
      <c r="LV351" s="145"/>
      <c r="LW351" s="145"/>
      <c r="LX351" s="145"/>
      <c r="LY351" s="145"/>
      <c r="LZ351" s="145"/>
      <c r="MA351" s="145"/>
      <c r="MB351" s="145"/>
      <c r="MC351" s="145"/>
      <c r="MD351" s="145"/>
      <c r="ME351" s="145"/>
      <c r="MF351" s="145"/>
      <c r="MG351" s="145"/>
      <c r="MH351" s="145"/>
      <c r="MI351" s="145"/>
      <c r="MJ351" s="145"/>
      <c r="MK351" s="145"/>
      <c r="ML351" s="145"/>
      <c r="MM351" s="145"/>
      <c r="MN351" s="145"/>
      <c r="MO351" s="145"/>
      <c r="MP351" s="145"/>
      <c r="MQ351" s="145"/>
      <c r="MR351" s="145"/>
      <c r="MS351" s="145"/>
      <c r="MT351" s="145"/>
      <c r="MU351" s="145"/>
      <c r="MV351" s="145"/>
      <c r="MW351" s="145"/>
      <c r="MX351" s="145"/>
      <c r="MY351" s="145"/>
      <c r="MZ351" s="145"/>
      <c r="NA351" s="145"/>
      <c r="NB351" s="145"/>
      <c r="NC351" s="145"/>
      <c r="ND351" s="145"/>
      <c r="NE351" s="145"/>
      <c r="NF351" s="145"/>
      <c r="NG351" s="145"/>
      <c r="NH351" s="145"/>
      <c r="NI351" s="145"/>
      <c r="NJ351" s="145"/>
      <c r="NK351" s="145"/>
      <c r="NL351" s="145"/>
      <c r="NM351" s="145"/>
      <c r="NN351" s="145"/>
      <c r="NO351" s="145"/>
      <c r="NP351" s="145"/>
      <c r="NQ351" s="145"/>
      <c r="NR351" s="145"/>
      <c r="NS351" s="145"/>
      <c r="NT351" s="145"/>
      <c r="NU351" s="145"/>
      <c r="NV351" s="145"/>
      <c r="NW351" s="145"/>
      <c r="NX351" s="145"/>
      <c r="NY351" s="145"/>
      <c r="NZ351" s="145"/>
      <c r="OA351" s="145"/>
      <c r="OB351" s="145"/>
      <c r="OC351" s="145"/>
      <c r="OD351" s="145"/>
      <c r="OE351" s="145"/>
      <c r="OF351" s="145"/>
      <c r="OG351" s="145"/>
      <c r="OH351" s="145"/>
      <c r="OI351" s="145"/>
      <c r="OJ351" s="145"/>
      <c r="OK351" s="145"/>
      <c r="OL351" s="145"/>
      <c r="OM351" s="145"/>
      <c r="ON351" s="145"/>
      <c r="OO351" s="145"/>
      <c r="OP351" s="145"/>
      <c r="OQ351" s="145"/>
      <c r="OR351" s="145"/>
      <c r="OS351" s="145"/>
      <c r="OT351" s="145"/>
      <c r="OU351" s="145"/>
      <c r="OV351" s="145"/>
      <c r="OW351" s="145"/>
      <c r="OX351" s="145"/>
      <c r="OY351" s="145"/>
      <c r="OZ351" s="145"/>
      <c r="PA351" s="145"/>
      <c r="PB351" s="145"/>
      <c r="PC351" s="145"/>
      <c r="PD351" s="145"/>
      <c r="PE351" s="145"/>
      <c r="PF351" s="145"/>
      <c r="PG351" s="145"/>
      <c r="PH351" s="145"/>
      <c r="PI351" s="145"/>
      <c r="PJ351" s="145"/>
      <c r="PK351" s="145"/>
      <c r="PL351" s="145"/>
      <c r="PM351" s="145"/>
      <c r="PN351" s="145"/>
      <c r="PO351" s="145"/>
      <c r="PP351" s="145"/>
      <c r="PQ351" s="145"/>
      <c r="PR351" s="145"/>
      <c r="PS351" s="145"/>
      <c r="PT351" s="145"/>
      <c r="PU351" s="145"/>
      <c r="PV351" s="145"/>
      <c r="PW351" s="145"/>
      <c r="PX351" s="145"/>
      <c r="PY351" s="145"/>
      <c r="PZ351" s="145"/>
      <c r="QA351" s="145"/>
      <c r="QB351" s="145"/>
      <c r="QC351" s="145"/>
      <c r="QD351" s="145"/>
      <c r="QE351" s="145"/>
      <c r="QF351" s="145"/>
      <c r="QG351" s="145"/>
      <c r="QH351" s="145"/>
      <c r="QI351" s="145"/>
      <c r="QJ351" s="145"/>
      <c r="QK351" s="145"/>
      <c r="QL351" s="145"/>
      <c r="QM351" s="145"/>
      <c r="QN351" s="145"/>
      <c r="QO351" s="145"/>
      <c r="QP351" s="145"/>
      <c r="QQ351" s="145"/>
      <c r="QR351" s="145"/>
      <c r="QS351" s="145"/>
      <c r="QT351" s="145"/>
      <c r="QU351" s="145"/>
      <c r="QV351" s="145"/>
      <c r="QW351" s="145"/>
      <c r="QX351" s="145"/>
      <c r="QY351" s="145"/>
      <c r="QZ351" s="145"/>
      <c r="RA351" s="145"/>
      <c r="RB351" s="145"/>
      <c r="RC351" s="145"/>
      <c r="RD351" s="145"/>
      <c r="RE351" s="145"/>
      <c r="RF351" s="145"/>
      <c r="RG351" s="145"/>
      <c r="RH351" s="145"/>
      <c r="RI351" s="145"/>
      <c r="RJ351" s="145"/>
      <c r="RK351" s="145"/>
      <c r="RL351" s="145"/>
      <c r="RM351" s="145"/>
      <c r="RN351" s="145"/>
      <c r="RO351" s="145"/>
      <c r="RP351" s="145"/>
      <c r="RQ351" s="145"/>
      <c r="RR351" s="145"/>
      <c r="RS351" s="145"/>
      <c r="RT351" s="145"/>
      <c r="RU351" s="145"/>
      <c r="RV351" s="145"/>
      <c r="RW351" s="145"/>
      <c r="RX351" s="145"/>
      <c r="RY351" s="145"/>
      <c r="RZ351" s="145"/>
      <c r="SA351" s="145"/>
      <c r="SB351" s="145"/>
      <c r="SC351" s="145"/>
      <c r="SD351" s="145"/>
      <c r="SE351" s="145"/>
      <c r="SF351" s="145"/>
      <c r="SG351" s="145"/>
      <c r="SH351" s="145"/>
      <c r="SI351" s="145"/>
      <c r="SJ351" s="145"/>
      <c r="SK351" s="145"/>
      <c r="SL351" s="145"/>
      <c r="SM351" s="145"/>
      <c r="SN351" s="145"/>
      <c r="SO351" s="145"/>
      <c r="SP351" s="145"/>
      <c r="SQ351" s="145"/>
      <c r="SR351" s="145"/>
      <c r="SS351" s="145"/>
      <c r="ST351" s="145"/>
      <c r="SU351" s="145"/>
      <c r="SV351" s="145"/>
      <c r="SW351" s="145"/>
      <c r="SX351" s="145"/>
      <c r="SY351" s="145"/>
      <c r="SZ351" s="145"/>
      <c r="TA351" s="145"/>
      <c r="TB351" s="145"/>
      <c r="TC351" s="145"/>
      <c r="TD351" s="145"/>
      <c r="TE351" s="145"/>
      <c r="TF351" s="145"/>
      <c r="TG351" s="145"/>
      <c r="TH351" s="145"/>
      <c r="TI351" s="145"/>
      <c r="TJ351" s="145"/>
      <c r="TK351" s="145"/>
      <c r="TL351" s="145"/>
      <c r="TM351" s="145"/>
      <c r="TN351" s="145"/>
      <c r="TO351" s="145"/>
      <c r="TP351" s="145"/>
      <c r="TQ351" s="145"/>
      <c r="TR351" s="145"/>
      <c r="TS351" s="145"/>
      <c r="TT351" s="145"/>
      <c r="TU351" s="145"/>
      <c r="TV351" s="145"/>
      <c r="TW351" s="145"/>
      <c r="TX351" s="145"/>
      <c r="TY351" s="145"/>
      <c r="TZ351" s="145"/>
      <c r="UA351" s="145"/>
      <c r="UB351" s="145"/>
      <c r="UC351" s="145"/>
      <c r="UD351" s="145"/>
      <c r="UE351" s="145"/>
      <c r="UF351" s="145"/>
      <c r="UG351" s="145"/>
      <c r="UH351" s="145"/>
      <c r="UI351" s="145"/>
      <c r="UJ351" s="145"/>
      <c r="UK351" s="145"/>
      <c r="UL351" s="145"/>
      <c r="UM351" s="145"/>
      <c r="UN351" s="145"/>
      <c r="UO351" s="145"/>
      <c r="UP351" s="145"/>
      <c r="UQ351" s="145"/>
      <c r="UR351" s="145"/>
      <c r="US351" s="145"/>
      <c r="UT351" s="145"/>
      <c r="UU351" s="145"/>
      <c r="UV351" s="145"/>
      <c r="UW351" s="145"/>
      <c r="UX351" s="145"/>
      <c r="UY351" s="145"/>
      <c r="UZ351" s="145"/>
      <c r="VA351" s="145"/>
      <c r="VB351" s="145"/>
      <c r="VC351" s="145"/>
      <c r="VD351" s="145"/>
      <c r="VE351" s="145"/>
      <c r="VF351" s="145"/>
      <c r="VG351" s="145"/>
      <c r="VH351" s="145"/>
      <c r="VI351" s="145"/>
      <c r="VJ351" s="145"/>
      <c r="VK351" s="145"/>
      <c r="VL351" s="145"/>
      <c r="VM351" s="145"/>
      <c r="VN351" s="145"/>
      <c r="VO351" s="145"/>
      <c r="VP351" s="145"/>
      <c r="VQ351" s="145"/>
      <c r="VR351" s="145"/>
      <c r="VS351" s="145"/>
      <c r="VT351" s="145"/>
      <c r="VU351" s="145"/>
      <c r="VV351" s="145"/>
      <c r="VW351" s="145"/>
      <c r="VX351" s="145"/>
      <c r="VY351" s="145"/>
      <c r="VZ351" s="145"/>
      <c r="WA351" s="145"/>
      <c r="WB351" s="145"/>
      <c r="WC351" s="145"/>
      <c r="WD351" s="145"/>
      <c r="WE351" s="145"/>
      <c r="WF351" s="145"/>
      <c r="WG351" s="145"/>
      <c r="WH351" s="145"/>
      <c r="WI351" s="145"/>
      <c r="WJ351" s="145"/>
      <c r="WK351" s="145"/>
      <c r="WL351" s="145"/>
      <c r="WM351" s="145"/>
      <c r="WN351" s="145"/>
      <c r="WO351" s="145"/>
      <c r="WP351" s="145"/>
      <c r="WQ351" s="145"/>
      <c r="WR351" s="145"/>
      <c r="WS351" s="145"/>
      <c r="WT351" s="145"/>
      <c r="WU351" s="145"/>
      <c r="WV351" s="145"/>
      <c r="WW351" s="145"/>
      <c r="WX351" s="145"/>
      <c r="WY351" s="145"/>
      <c r="WZ351" s="145"/>
      <c r="XA351" s="145"/>
      <c r="XB351" s="145"/>
      <c r="XC351" s="145"/>
      <c r="XD351" s="145"/>
      <c r="XE351" s="145"/>
      <c r="XF351" s="145"/>
      <c r="XG351" s="145"/>
      <c r="XH351" s="145"/>
      <c r="XI351" s="145"/>
      <c r="XJ351" s="145"/>
      <c r="XK351" s="145"/>
      <c r="XL351" s="145"/>
      <c r="XM351" s="145"/>
      <c r="XN351" s="145"/>
      <c r="XO351" s="145"/>
      <c r="XP351" s="145"/>
      <c r="XQ351" s="145"/>
      <c r="XR351" s="145"/>
      <c r="XS351" s="145"/>
      <c r="XT351" s="145"/>
      <c r="XU351" s="145"/>
      <c r="XV351" s="145"/>
      <c r="XW351" s="145"/>
      <c r="XX351" s="145"/>
      <c r="XY351" s="145"/>
      <c r="XZ351" s="145"/>
      <c r="YA351" s="145"/>
      <c r="YB351" s="145"/>
      <c r="YC351" s="145"/>
      <c r="YD351" s="145"/>
      <c r="YE351" s="145"/>
      <c r="YF351" s="145"/>
      <c r="YG351" s="145"/>
      <c r="YH351" s="145"/>
      <c r="YI351" s="145"/>
      <c r="YJ351" s="145"/>
      <c r="YK351" s="145"/>
      <c r="YL351" s="145"/>
      <c r="YM351" s="145"/>
      <c r="YN351" s="145"/>
      <c r="YO351" s="145"/>
      <c r="YP351" s="145"/>
      <c r="YQ351" s="145"/>
      <c r="YR351" s="145"/>
      <c r="YS351" s="145"/>
      <c r="YT351" s="145"/>
      <c r="YU351" s="145"/>
      <c r="YV351" s="145"/>
      <c r="YW351" s="145"/>
      <c r="YX351" s="145"/>
      <c r="YY351" s="145"/>
      <c r="YZ351" s="145"/>
      <c r="ZA351" s="145"/>
      <c r="ZB351" s="145"/>
      <c r="ZC351" s="145"/>
      <c r="ZD351" s="145"/>
      <c r="ZE351" s="145"/>
      <c r="ZF351" s="145"/>
      <c r="ZG351" s="145"/>
      <c r="ZH351" s="145"/>
      <c r="ZI351" s="145"/>
      <c r="ZJ351" s="145"/>
      <c r="ZK351" s="145"/>
      <c r="ZL351" s="145"/>
      <c r="ZM351" s="145"/>
      <c r="ZN351" s="145"/>
      <c r="ZO351" s="145"/>
      <c r="ZP351" s="145"/>
      <c r="ZQ351" s="145"/>
      <c r="ZR351" s="145"/>
      <c r="ZS351" s="145"/>
      <c r="ZT351" s="145"/>
      <c r="ZU351" s="145"/>
      <c r="ZV351" s="145"/>
      <c r="ZW351" s="145"/>
      <c r="ZX351" s="145"/>
      <c r="ZY351" s="145"/>
      <c r="ZZ351" s="145"/>
      <c r="AAA351" s="145"/>
      <c r="AAB351" s="145"/>
      <c r="AAC351" s="145"/>
      <c r="AAD351" s="145"/>
      <c r="AAE351" s="145"/>
      <c r="AAF351" s="145"/>
      <c r="AAG351" s="145"/>
      <c r="AAH351" s="145"/>
      <c r="AAI351" s="145"/>
      <c r="AAJ351" s="145"/>
      <c r="AAK351" s="145"/>
      <c r="AAL351" s="145"/>
      <c r="AAM351" s="145"/>
      <c r="AAN351" s="145"/>
      <c r="AAO351" s="145"/>
      <c r="AAP351" s="145"/>
      <c r="AAQ351" s="145"/>
      <c r="AAR351" s="145"/>
      <c r="AAS351" s="145"/>
      <c r="AAT351" s="145"/>
      <c r="AAU351" s="145"/>
      <c r="AAV351" s="145"/>
      <c r="AAW351" s="145"/>
      <c r="AAX351" s="145"/>
      <c r="AAY351" s="145"/>
      <c r="AAZ351" s="145"/>
      <c r="ABA351" s="145"/>
      <c r="ABB351" s="145"/>
      <c r="ABC351" s="145"/>
      <c r="ABD351" s="145"/>
      <c r="ABE351" s="145"/>
      <c r="ABF351" s="145"/>
      <c r="ABG351" s="145"/>
      <c r="ABH351" s="145"/>
      <c r="ABI351" s="145"/>
      <c r="ABJ351" s="145"/>
      <c r="ABK351" s="145"/>
      <c r="ABL351" s="145"/>
      <c r="ABM351" s="145"/>
      <c r="ABN351" s="145"/>
      <c r="ABO351" s="145"/>
      <c r="ABP351" s="145"/>
      <c r="ABQ351" s="145"/>
      <c r="ABR351" s="145"/>
      <c r="ABS351" s="145"/>
      <c r="ABT351" s="145"/>
      <c r="ABU351" s="145"/>
      <c r="ABV351" s="145"/>
      <c r="ABW351" s="145"/>
      <c r="ABX351" s="145"/>
      <c r="ABY351" s="145"/>
      <c r="ABZ351" s="145"/>
      <c r="ACA351" s="145"/>
      <c r="ACB351" s="145"/>
      <c r="ACC351" s="145"/>
      <c r="ACD351" s="145"/>
      <c r="ACE351" s="145"/>
      <c r="ACF351" s="145"/>
      <c r="ACG351" s="145"/>
      <c r="ACH351" s="145"/>
      <c r="ACI351" s="145"/>
      <c r="ACJ351" s="145"/>
      <c r="ACK351" s="145"/>
      <c r="ACL351" s="145"/>
      <c r="ACM351" s="145"/>
      <c r="ACN351" s="145"/>
      <c r="ACO351" s="145"/>
      <c r="ACP351" s="145"/>
      <c r="ACQ351" s="145"/>
      <c r="ACR351" s="145"/>
      <c r="ACS351" s="145"/>
      <c r="ACT351" s="145"/>
      <c r="ACU351" s="145"/>
      <c r="ACV351" s="145"/>
      <c r="ACW351" s="145"/>
      <c r="ACX351" s="145"/>
      <c r="ACY351" s="145"/>
      <c r="ACZ351" s="145"/>
    </row>
    <row r="352" spans="1:786" s="1" customFormat="1" ht="36" x14ac:dyDescent="0.3">
      <c r="A352" s="413">
        <v>1</v>
      </c>
      <c r="B352" s="41" t="s">
        <v>938</v>
      </c>
      <c r="C352" s="25" t="s">
        <v>65</v>
      </c>
      <c r="D352" s="25" t="s">
        <v>58</v>
      </c>
      <c r="E352" s="25" t="s">
        <v>249</v>
      </c>
      <c r="F352" s="25">
        <v>61</v>
      </c>
      <c r="G352" s="79">
        <v>20000000</v>
      </c>
      <c r="H352" s="25">
        <v>1</v>
      </c>
      <c r="I352" s="25" t="s">
        <v>47</v>
      </c>
      <c r="J352" s="25" t="s">
        <v>250</v>
      </c>
      <c r="K352" s="95">
        <v>9</v>
      </c>
      <c r="L352" s="28">
        <v>1928</v>
      </c>
      <c r="M352" s="29">
        <v>46762</v>
      </c>
      <c r="N352" s="30">
        <v>2800000</v>
      </c>
      <c r="O352" s="31"/>
      <c r="P352" s="31">
        <v>54</v>
      </c>
      <c r="Q352" s="32" t="s">
        <v>429</v>
      </c>
      <c r="R352" s="33" t="s">
        <v>939</v>
      </c>
      <c r="S352" s="34" t="s">
        <v>172</v>
      </c>
      <c r="T352" s="35" t="str">
        <f t="shared" si="41"/>
        <v>Cu</v>
      </c>
      <c r="U352" s="34">
        <v>12000</v>
      </c>
      <c r="V352" s="34">
        <v>1</v>
      </c>
      <c r="W352" s="34"/>
      <c r="X352" s="34">
        <v>1</v>
      </c>
      <c r="Y352" s="34"/>
      <c r="Z352" s="34">
        <v>35</v>
      </c>
      <c r="AA352" s="34" t="s">
        <v>173</v>
      </c>
      <c r="AC352" s="36">
        <f t="shared" si="42"/>
        <v>1.4762848027551692</v>
      </c>
      <c r="AD352" s="36">
        <f t="shared" si="43"/>
        <v>0</v>
      </c>
      <c r="AE352" s="36">
        <f t="shared" si="44"/>
        <v>3.8571428571428572</v>
      </c>
      <c r="AF352" s="36">
        <f t="shared" si="45"/>
        <v>5.3334276598980264</v>
      </c>
      <c r="AG352" s="37"/>
      <c r="AH352" s="37">
        <f>IF(A352=1,AF352,0)</f>
        <v>5.3334276598980264</v>
      </c>
      <c r="AI352" s="37">
        <f>IF(A352=2,AF352,0)</f>
        <v>0</v>
      </c>
      <c r="AJ352" s="37">
        <f>IF(A352=3,AF352,0)</f>
        <v>0</v>
      </c>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c r="BO352" s="142"/>
      <c r="BP352" s="142"/>
      <c r="BQ352" s="142"/>
      <c r="BR352" s="142"/>
      <c r="BS352" s="142"/>
      <c r="BT352" s="142"/>
      <c r="BU352" s="142"/>
      <c r="BV352" s="142"/>
      <c r="BW352" s="142"/>
      <c r="BX352" s="142"/>
      <c r="BY352" s="142"/>
      <c r="BZ352" s="142"/>
      <c r="CA352" s="142"/>
      <c r="CB352" s="142"/>
      <c r="CC352" s="142"/>
      <c r="CD352" s="142"/>
      <c r="CE352" s="142"/>
      <c r="CF352" s="142"/>
      <c r="CG352" s="142"/>
      <c r="CH352" s="142"/>
      <c r="CI352" s="142"/>
      <c r="CJ352" s="142"/>
      <c r="CK352" s="142"/>
      <c r="CL352" s="142"/>
      <c r="CM352" s="142"/>
      <c r="CN352" s="142"/>
      <c r="CO352" s="142"/>
      <c r="CP352" s="142"/>
      <c r="CQ352" s="142"/>
      <c r="CR352" s="142"/>
      <c r="CS352" s="142"/>
      <c r="CT352" s="142"/>
      <c r="CU352" s="142"/>
      <c r="CV352" s="142"/>
      <c r="CW352" s="142"/>
      <c r="CX352" s="142"/>
      <c r="CY352" s="142"/>
      <c r="CZ352" s="142"/>
      <c r="DA352" s="142"/>
      <c r="DB352" s="142"/>
      <c r="DC352" s="142"/>
      <c r="DD352" s="142"/>
      <c r="DE352" s="142"/>
      <c r="DF352" s="142"/>
      <c r="DG352" s="142"/>
      <c r="DH352" s="142"/>
      <c r="DI352" s="142"/>
      <c r="DJ352" s="142"/>
      <c r="DK352" s="142"/>
      <c r="DL352" s="142"/>
      <c r="DM352" s="142"/>
      <c r="DN352" s="142"/>
      <c r="DO352" s="142"/>
      <c r="DP352" s="142"/>
      <c r="DQ352" s="142"/>
      <c r="DR352" s="142"/>
      <c r="DS352" s="142"/>
      <c r="DT352" s="142"/>
      <c r="DU352" s="142"/>
      <c r="DV352" s="142"/>
      <c r="DW352" s="142"/>
      <c r="DX352" s="142"/>
      <c r="DY352" s="142"/>
      <c r="DZ352" s="142"/>
      <c r="EA352" s="142"/>
      <c r="EB352" s="142"/>
      <c r="EC352" s="145"/>
      <c r="ED352" s="145"/>
      <c r="EE352" s="145"/>
      <c r="EF352" s="145"/>
      <c r="EG352" s="145"/>
      <c r="EH352" s="145"/>
      <c r="EI352" s="145"/>
      <c r="EJ352" s="145"/>
      <c r="EK352" s="145"/>
      <c r="EL352" s="145"/>
      <c r="EM352" s="145"/>
      <c r="EN352" s="145"/>
      <c r="EO352" s="145"/>
      <c r="EP352" s="145"/>
      <c r="EQ352" s="145"/>
      <c r="ER352" s="145"/>
      <c r="ES352" s="145"/>
      <c r="ET352" s="145"/>
      <c r="EU352" s="145"/>
      <c r="EV352" s="145"/>
      <c r="EW352" s="145"/>
      <c r="EX352" s="145"/>
      <c r="EY352" s="145"/>
      <c r="EZ352" s="145"/>
      <c r="FA352" s="145"/>
      <c r="FB352" s="145"/>
      <c r="FC352" s="145"/>
      <c r="FD352" s="145"/>
      <c r="FE352" s="145"/>
      <c r="FF352" s="145"/>
      <c r="FG352" s="145"/>
      <c r="FH352" s="145"/>
      <c r="FI352" s="145"/>
      <c r="FJ352" s="145"/>
      <c r="FK352" s="145"/>
      <c r="FL352" s="145"/>
      <c r="FM352" s="145"/>
      <c r="FN352" s="145"/>
      <c r="FO352" s="145"/>
      <c r="FP352" s="145"/>
      <c r="FQ352" s="145"/>
      <c r="FR352" s="145"/>
      <c r="FS352" s="145"/>
      <c r="FT352" s="145"/>
      <c r="FU352" s="145"/>
      <c r="FV352" s="145"/>
      <c r="FW352" s="145"/>
      <c r="FX352" s="145"/>
      <c r="FY352" s="145"/>
      <c r="FZ352" s="145"/>
      <c r="GA352" s="145"/>
      <c r="GB352" s="145"/>
      <c r="GC352" s="145"/>
      <c r="GD352" s="145"/>
      <c r="GE352" s="145"/>
      <c r="GF352" s="145"/>
      <c r="GG352" s="145"/>
      <c r="GH352" s="145"/>
      <c r="GI352" s="145"/>
      <c r="GJ352" s="145"/>
      <c r="GK352" s="145"/>
      <c r="GL352" s="145"/>
      <c r="GM352" s="145"/>
      <c r="GN352" s="145"/>
      <c r="GO352" s="145"/>
      <c r="GP352" s="145"/>
      <c r="GQ352" s="145"/>
      <c r="GR352" s="145"/>
      <c r="GS352" s="145"/>
      <c r="GT352" s="145"/>
      <c r="GU352" s="145"/>
      <c r="GV352" s="145"/>
      <c r="GW352" s="145"/>
      <c r="GX352" s="145"/>
      <c r="GY352" s="145"/>
      <c r="GZ352" s="145"/>
      <c r="HA352" s="145"/>
      <c r="HB352" s="145"/>
      <c r="HC352" s="145"/>
      <c r="HD352" s="145"/>
      <c r="HE352" s="145"/>
      <c r="HF352" s="145"/>
      <c r="HG352" s="145"/>
      <c r="HH352" s="145"/>
      <c r="HI352" s="145"/>
      <c r="HJ352" s="145"/>
      <c r="HK352" s="145"/>
      <c r="HL352" s="145"/>
      <c r="HM352" s="145"/>
      <c r="HN352" s="145"/>
      <c r="HO352" s="145"/>
      <c r="HP352" s="145"/>
      <c r="HQ352" s="145"/>
      <c r="HR352" s="145"/>
      <c r="HS352" s="145"/>
      <c r="HT352" s="145"/>
      <c r="HU352" s="145"/>
      <c r="HV352" s="145"/>
      <c r="HW352" s="145"/>
      <c r="HX352" s="145"/>
      <c r="HY352" s="145"/>
      <c r="HZ352" s="145"/>
      <c r="IA352" s="145"/>
      <c r="IB352" s="145"/>
      <c r="IC352" s="145"/>
      <c r="ID352" s="145"/>
      <c r="IE352" s="145"/>
      <c r="IF352" s="145"/>
      <c r="IG352" s="145"/>
      <c r="IH352" s="145"/>
      <c r="II352" s="145"/>
      <c r="IJ352" s="145"/>
      <c r="IK352" s="145"/>
      <c r="IL352" s="145"/>
      <c r="IM352" s="145"/>
      <c r="IN352" s="145"/>
      <c r="IO352" s="145"/>
      <c r="IP352" s="145"/>
      <c r="IQ352" s="145"/>
      <c r="IR352" s="145"/>
      <c r="IS352" s="145"/>
      <c r="IT352" s="145"/>
      <c r="IU352" s="145"/>
      <c r="IV352" s="145"/>
      <c r="IW352" s="145"/>
      <c r="IX352" s="145"/>
      <c r="IY352" s="145"/>
      <c r="IZ352" s="145"/>
      <c r="JA352" s="145"/>
      <c r="JB352" s="145"/>
      <c r="JC352" s="145"/>
      <c r="JD352" s="145"/>
      <c r="JE352" s="145"/>
      <c r="JF352" s="145"/>
      <c r="JG352" s="145"/>
      <c r="JH352" s="145"/>
      <c r="JI352" s="145"/>
      <c r="JJ352" s="145"/>
      <c r="JK352" s="145"/>
      <c r="JL352" s="145"/>
      <c r="JM352" s="145"/>
      <c r="JN352" s="145"/>
      <c r="JO352" s="145"/>
      <c r="JP352" s="145"/>
      <c r="JQ352" s="145"/>
      <c r="JR352" s="145"/>
      <c r="JS352" s="145"/>
      <c r="JT352" s="145"/>
      <c r="JU352" s="145"/>
      <c r="JV352" s="145"/>
      <c r="JW352" s="145"/>
      <c r="JX352" s="145"/>
      <c r="JY352" s="145"/>
      <c r="JZ352" s="145"/>
      <c r="KA352" s="145"/>
      <c r="KB352" s="145"/>
      <c r="KC352" s="145"/>
      <c r="KD352" s="145"/>
      <c r="KE352" s="145"/>
      <c r="KF352" s="145"/>
      <c r="KG352" s="145"/>
      <c r="KH352" s="145"/>
      <c r="KI352" s="145"/>
      <c r="KJ352" s="145"/>
      <c r="KK352" s="145"/>
      <c r="KL352" s="145"/>
      <c r="KM352" s="145"/>
      <c r="KN352" s="145"/>
      <c r="KO352" s="145"/>
      <c r="KP352" s="145"/>
      <c r="KQ352" s="145"/>
      <c r="KR352" s="145"/>
      <c r="KS352" s="145"/>
      <c r="KT352" s="145"/>
      <c r="KU352" s="145"/>
      <c r="KV352" s="145"/>
      <c r="KW352" s="145"/>
      <c r="KX352" s="145"/>
      <c r="KY352" s="145"/>
      <c r="KZ352" s="145"/>
      <c r="LA352" s="145"/>
      <c r="LB352" s="145"/>
      <c r="LC352" s="145"/>
      <c r="LD352" s="145"/>
      <c r="LE352" s="145"/>
      <c r="LF352" s="145"/>
      <c r="LG352" s="145"/>
      <c r="LH352" s="145"/>
      <c r="LI352" s="145"/>
      <c r="LJ352" s="145"/>
      <c r="LK352" s="145"/>
      <c r="LL352" s="145"/>
      <c r="LM352" s="145"/>
      <c r="LN352" s="145"/>
      <c r="LO352" s="145"/>
      <c r="LP352" s="145"/>
      <c r="LQ352" s="145"/>
      <c r="LR352" s="145"/>
      <c r="LS352" s="145"/>
      <c r="LT352" s="145"/>
      <c r="LU352" s="145"/>
      <c r="LV352" s="145"/>
      <c r="LW352" s="145"/>
      <c r="LX352" s="145"/>
      <c r="LY352" s="145"/>
      <c r="LZ352" s="145"/>
      <c r="MA352" s="145"/>
      <c r="MB352" s="145"/>
      <c r="MC352" s="145"/>
      <c r="MD352" s="145"/>
      <c r="ME352" s="145"/>
      <c r="MF352" s="145"/>
      <c r="MG352" s="145"/>
      <c r="MH352" s="145"/>
      <c r="MI352" s="145"/>
      <c r="MJ352" s="145"/>
      <c r="MK352" s="145"/>
      <c r="ML352" s="145"/>
      <c r="MM352" s="145"/>
      <c r="MN352" s="145"/>
      <c r="MO352" s="145"/>
      <c r="MP352" s="145"/>
      <c r="MQ352" s="145"/>
      <c r="MR352" s="145"/>
      <c r="MS352" s="145"/>
      <c r="MT352" s="145"/>
      <c r="MU352" s="145"/>
      <c r="MV352" s="145"/>
      <c r="MW352" s="145"/>
      <c r="MX352" s="145"/>
      <c r="MY352" s="145"/>
      <c r="MZ352" s="145"/>
      <c r="NA352" s="145"/>
      <c r="NB352" s="145"/>
      <c r="NC352" s="145"/>
      <c r="ND352" s="145"/>
      <c r="NE352" s="145"/>
      <c r="NF352" s="145"/>
      <c r="NG352" s="145"/>
      <c r="NH352" s="145"/>
      <c r="NI352" s="145"/>
      <c r="NJ352" s="145"/>
      <c r="NK352" s="145"/>
      <c r="NL352" s="145"/>
      <c r="NM352" s="145"/>
      <c r="NN352" s="145"/>
      <c r="NO352" s="145"/>
      <c r="NP352" s="145"/>
      <c r="NQ352" s="145"/>
      <c r="NR352" s="145"/>
      <c r="NS352" s="145"/>
      <c r="NT352" s="145"/>
      <c r="NU352" s="145"/>
      <c r="NV352" s="145"/>
      <c r="NW352" s="145"/>
      <c r="NX352" s="145"/>
      <c r="NY352" s="145"/>
      <c r="NZ352" s="145"/>
      <c r="OA352" s="145"/>
      <c r="OB352" s="145"/>
      <c r="OC352" s="145"/>
      <c r="OD352" s="145"/>
      <c r="OE352" s="145"/>
      <c r="OF352" s="145"/>
      <c r="OG352" s="145"/>
      <c r="OH352" s="145"/>
      <c r="OI352" s="145"/>
      <c r="OJ352" s="145"/>
      <c r="OK352" s="145"/>
      <c r="OL352" s="145"/>
      <c r="OM352" s="145"/>
      <c r="ON352" s="145"/>
      <c r="OO352" s="145"/>
      <c r="OP352" s="145"/>
      <c r="OQ352" s="145"/>
      <c r="OR352" s="145"/>
      <c r="OS352" s="145"/>
      <c r="OT352" s="145"/>
      <c r="OU352" s="145"/>
      <c r="OV352" s="145"/>
      <c r="OW352" s="145"/>
      <c r="OX352" s="145"/>
      <c r="OY352" s="145"/>
      <c r="OZ352" s="145"/>
      <c r="PA352" s="145"/>
      <c r="PB352" s="145"/>
      <c r="PC352" s="145"/>
      <c r="PD352" s="145"/>
      <c r="PE352" s="145"/>
      <c r="PF352" s="145"/>
      <c r="PG352" s="145"/>
      <c r="PH352" s="145"/>
      <c r="PI352" s="145"/>
      <c r="PJ352" s="145"/>
      <c r="PK352" s="145"/>
      <c r="PL352" s="145"/>
      <c r="PM352" s="145"/>
      <c r="PN352" s="145"/>
      <c r="PO352" s="145"/>
      <c r="PP352" s="145"/>
      <c r="PQ352" s="145"/>
      <c r="PR352" s="145"/>
      <c r="PS352" s="145"/>
      <c r="PT352" s="145"/>
      <c r="PU352" s="145"/>
      <c r="PV352" s="145"/>
      <c r="PW352" s="145"/>
      <c r="PX352" s="145"/>
      <c r="PY352" s="145"/>
      <c r="PZ352" s="145"/>
      <c r="QA352" s="145"/>
      <c r="QB352" s="145"/>
      <c r="QC352" s="145"/>
      <c r="QD352" s="145"/>
      <c r="QE352" s="145"/>
      <c r="QF352" s="145"/>
      <c r="QG352" s="145"/>
      <c r="QH352" s="145"/>
      <c r="QI352" s="145"/>
      <c r="QJ352" s="145"/>
      <c r="QK352" s="145"/>
      <c r="QL352" s="145"/>
      <c r="QM352" s="145"/>
      <c r="QN352" s="145"/>
      <c r="QO352" s="145"/>
      <c r="QP352" s="145"/>
      <c r="QQ352" s="145"/>
      <c r="QR352" s="145"/>
      <c r="QS352" s="145"/>
      <c r="QT352" s="145"/>
      <c r="QU352" s="145"/>
      <c r="QV352" s="145"/>
      <c r="QW352" s="145"/>
      <c r="QX352" s="145"/>
      <c r="QY352" s="145"/>
      <c r="QZ352" s="145"/>
      <c r="RA352" s="145"/>
      <c r="RB352" s="145"/>
      <c r="RC352" s="145"/>
      <c r="RD352" s="145"/>
      <c r="RE352" s="145"/>
      <c r="RF352" s="145"/>
      <c r="RG352" s="145"/>
      <c r="RH352" s="145"/>
      <c r="RI352" s="145"/>
      <c r="RJ352" s="145"/>
      <c r="RK352" s="145"/>
      <c r="RL352" s="145"/>
      <c r="RM352" s="145"/>
      <c r="RN352" s="145"/>
      <c r="RO352" s="145"/>
      <c r="RP352" s="145"/>
      <c r="RQ352" s="145"/>
      <c r="RR352" s="145"/>
      <c r="RS352" s="145"/>
      <c r="RT352" s="145"/>
      <c r="RU352" s="145"/>
      <c r="RV352" s="145"/>
      <c r="RW352" s="145"/>
      <c r="RX352" s="145"/>
      <c r="RY352" s="145"/>
      <c r="RZ352" s="145"/>
      <c r="SA352" s="145"/>
      <c r="SB352" s="145"/>
      <c r="SC352" s="145"/>
      <c r="SD352" s="145"/>
      <c r="SE352" s="145"/>
      <c r="SF352" s="145"/>
      <c r="SG352" s="145"/>
      <c r="SH352" s="145"/>
      <c r="SI352" s="145"/>
      <c r="SJ352" s="145"/>
      <c r="SK352" s="145"/>
      <c r="SL352" s="145"/>
      <c r="SM352" s="145"/>
      <c r="SN352" s="145"/>
      <c r="SO352" s="145"/>
      <c r="SP352" s="145"/>
      <c r="SQ352" s="145"/>
      <c r="SR352" s="145"/>
      <c r="SS352" s="145"/>
      <c r="ST352" s="145"/>
      <c r="SU352" s="145"/>
      <c r="SV352" s="145"/>
      <c r="SW352" s="145"/>
      <c r="SX352" s="145"/>
      <c r="SY352" s="145"/>
      <c r="SZ352" s="145"/>
      <c r="TA352" s="145"/>
      <c r="TB352" s="145"/>
      <c r="TC352" s="145"/>
      <c r="TD352" s="145"/>
      <c r="TE352" s="145"/>
      <c r="TF352" s="145"/>
      <c r="TG352" s="145"/>
      <c r="TH352" s="145"/>
      <c r="TI352" s="145"/>
      <c r="TJ352" s="145"/>
      <c r="TK352" s="145"/>
      <c r="TL352" s="145"/>
      <c r="TM352" s="145"/>
      <c r="TN352" s="145"/>
      <c r="TO352" s="145"/>
      <c r="TP352" s="145"/>
      <c r="TQ352" s="145"/>
      <c r="TR352" s="145"/>
      <c r="TS352" s="145"/>
      <c r="TT352" s="145"/>
      <c r="TU352" s="145"/>
      <c r="TV352" s="145"/>
      <c r="TW352" s="145"/>
      <c r="TX352" s="145"/>
      <c r="TY352" s="145"/>
      <c r="TZ352" s="145"/>
      <c r="UA352" s="145"/>
      <c r="UB352" s="145"/>
      <c r="UC352" s="145"/>
      <c r="UD352" s="145"/>
      <c r="UE352" s="145"/>
      <c r="UF352" s="145"/>
      <c r="UG352" s="145"/>
      <c r="UH352" s="145"/>
      <c r="UI352" s="145"/>
      <c r="UJ352" s="145"/>
      <c r="UK352" s="145"/>
      <c r="UL352" s="145"/>
      <c r="UM352" s="145"/>
      <c r="UN352" s="145"/>
      <c r="UO352" s="145"/>
      <c r="UP352" s="145"/>
      <c r="UQ352" s="145"/>
      <c r="UR352" s="145"/>
      <c r="US352" s="145"/>
      <c r="UT352" s="145"/>
      <c r="UU352" s="145"/>
      <c r="UV352" s="145"/>
      <c r="UW352" s="145"/>
      <c r="UX352" s="145"/>
      <c r="UY352" s="145"/>
      <c r="UZ352" s="145"/>
      <c r="VA352" s="145"/>
      <c r="VB352" s="145"/>
      <c r="VC352" s="145"/>
      <c r="VD352" s="145"/>
      <c r="VE352" s="145"/>
      <c r="VF352" s="145"/>
      <c r="VG352" s="145"/>
      <c r="VH352" s="145"/>
      <c r="VI352" s="145"/>
      <c r="VJ352" s="145"/>
      <c r="VK352" s="145"/>
      <c r="VL352" s="145"/>
      <c r="VM352" s="145"/>
      <c r="VN352" s="145"/>
      <c r="VO352" s="145"/>
      <c r="VP352" s="145"/>
      <c r="VQ352" s="145"/>
      <c r="VR352" s="145"/>
      <c r="VS352" s="145"/>
      <c r="VT352" s="145"/>
      <c r="VU352" s="145"/>
      <c r="VV352" s="145"/>
      <c r="VW352" s="145"/>
      <c r="VX352" s="145"/>
      <c r="VY352" s="145"/>
      <c r="VZ352" s="145"/>
      <c r="WA352" s="145"/>
      <c r="WB352" s="145"/>
      <c r="WC352" s="145"/>
      <c r="WD352" s="145"/>
      <c r="WE352" s="145"/>
      <c r="WF352" s="145"/>
      <c r="WG352" s="145"/>
      <c r="WH352" s="145"/>
      <c r="WI352" s="145"/>
      <c r="WJ352" s="145"/>
      <c r="WK352" s="145"/>
      <c r="WL352" s="145"/>
      <c r="WM352" s="145"/>
      <c r="WN352" s="145"/>
      <c r="WO352" s="145"/>
      <c r="WP352" s="145"/>
      <c r="WQ352" s="145"/>
      <c r="WR352" s="145"/>
      <c r="WS352" s="145"/>
      <c r="WT352" s="145"/>
      <c r="WU352" s="145"/>
      <c r="WV352" s="145"/>
      <c r="WW352" s="145"/>
      <c r="WX352" s="145"/>
      <c r="WY352" s="145"/>
      <c r="WZ352" s="145"/>
      <c r="XA352" s="145"/>
      <c r="XB352" s="145"/>
      <c r="XC352" s="145"/>
      <c r="XD352" s="145"/>
      <c r="XE352" s="145"/>
      <c r="XF352" s="145"/>
      <c r="XG352" s="145"/>
      <c r="XH352" s="145"/>
      <c r="XI352" s="145"/>
      <c r="XJ352" s="145"/>
      <c r="XK352" s="145"/>
      <c r="XL352" s="145"/>
      <c r="XM352" s="145"/>
      <c r="XN352" s="145"/>
      <c r="XO352" s="145"/>
      <c r="XP352" s="145"/>
      <c r="XQ352" s="145"/>
      <c r="XR352" s="145"/>
      <c r="XS352" s="145"/>
      <c r="XT352" s="145"/>
      <c r="XU352" s="145"/>
      <c r="XV352" s="145"/>
      <c r="XW352" s="145"/>
      <c r="XX352" s="145"/>
      <c r="XY352" s="145"/>
      <c r="XZ352" s="145"/>
      <c r="YA352" s="145"/>
      <c r="YB352" s="145"/>
      <c r="YC352" s="145"/>
      <c r="YD352" s="145"/>
      <c r="YE352" s="145"/>
      <c r="YF352" s="145"/>
      <c r="YG352" s="145"/>
      <c r="YH352" s="145"/>
      <c r="YI352" s="145"/>
      <c r="YJ352" s="145"/>
      <c r="YK352" s="145"/>
      <c r="YL352" s="145"/>
      <c r="YM352" s="145"/>
      <c r="YN352" s="145"/>
      <c r="YO352" s="145"/>
      <c r="YP352" s="145"/>
      <c r="YQ352" s="145"/>
      <c r="YR352" s="145"/>
      <c r="YS352" s="145"/>
      <c r="YT352" s="145"/>
      <c r="YU352" s="145"/>
      <c r="YV352" s="145"/>
      <c r="YW352" s="145"/>
      <c r="YX352" s="145"/>
      <c r="YY352" s="145"/>
      <c r="YZ352" s="145"/>
      <c r="ZA352" s="145"/>
      <c r="ZB352" s="145"/>
      <c r="ZC352" s="145"/>
      <c r="ZD352" s="145"/>
      <c r="ZE352" s="145"/>
      <c r="ZF352" s="145"/>
      <c r="ZG352" s="145"/>
      <c r="ZH352" s="145"/>
      <c r="ZI352" s="145"/>
      <c r="ZJ352" s="145"/>
      <c r="ZK352" s="145"/>
      <c r="ZL352" s="145"/>
      <c r="ZM352" s="145"/>
      <c r="ZN352" s="145"/>
      <c r="ZO352" s="145"/>
      <c r="ZP352" s="145"/>
      <c r="ZQ352" s="145"/>
      <c r="ZR352" s="145"/>
      <c r="ZS352" s="145"/>
      <c r="ZT352" s="145"/>
      <c r="ZU352" s="145"/>
      <c r="ZV352" s="145"/>
      <c r="ZW352" s="145"/>
      <c r="ZX352" s="145"/>
      <c r="ZY352" s="145"/>
      <c r="ZZ352" s="145"/>
      <c r="AAA352" s="145"/>
      <c r="AAB352" s="145"/>
      <c r="AAC352" s="145"/>
      <c r="AAD352" s="145"/>
      <c r="AAE352" s="145"/>
      <c r="AAF352" s="145"/>
      <c r="AAG352" s="145"/>
      <c r="AAH352" s="145"/>
      <c r="AAI352" s="145"/>
      <c r="AAJ352" s="145"/>
      <c r="AAK352" s="145"/>
      <c r="AAL352" s="145"/>
      <c r="AAM352" s="145"/>
      <c r="AAN352" s="145"/>
      <c r="AAO352" s="145"/>
      <c r="AAP352" s="145"/>
      <c r="AAQ352" s="145"/>
      <c r="AAR352" s="145"/>
      <c r="AAS352" s="145"/>
      <c r="AAT352" s="145"/>
      <c r="AAU352" s="145"/>
      <c r="AAV352" s="145"/>
      <c r="AAW352" s="145"/>
      <c r="AAX352" s="145"/>
      <c r="AAY352" s="145"/>
      <c r="AAZ352" s="145"/>
      <c r="ABA352" s="145"/>
      <c r="ABB352" s="145"/>
      <c r="ABC352" s="145"/>
      <c r="ABD352" s="145"/>
      <c r="ABE352" s="145"/>
      <c r="ABF352" s="145"/>
      <c r="ABG352" s="145"/>
      <c r="ABH352" s="145"/>
      <c r="ABI352" s="145"/>
      <c r="ABJ352" s="145"/>
      <c r="ABK352" s="145"/>
      <c r="ABL352" s="145"/>
      <c r="ABM352" s="145"/>
      <c r="ABN352" s="145"/>
      <c r="ABO352" s="145"/>
      <c r="ABP352" s="145"/>
      <c r="ABQ352" s="145"/>
      <c r="ABR352" s="145"/>
      <c r="ABS352" s="145"/>
      <c r="ABT352" s="145"/>
      <c r="ABU352" s="145"/>
      <c r="ABV352" s="145"/>
      <c r="ABW352" s="145"/>
      <c r="ABX352" s="145"/>
      <c r="ABY352" s="145"/>
      <c r="ABZ352" s="145"/>
      <c r="ACA352" s="145"/>
      <c r="ACB352" s="145"/>
      <c r="ACC352" s="145"/>
      <c r="ACD352" s="145"/>
      <c r="ACE352" s="145"/>
      <c r="ACF352" s="145"/>
      <c r="ACG352" s="145"/>
      <c r="ACH352" s="145"/>
      <c r="ACI352" s="145"/>
      <c r="ACJ352" s="145"/>
      <c r="ACK352" s="145"/>
      <c r="ACL352" s="145"/>
      <c r="ACM352" s="145"/>
      <c r="ACN352" s="145"/>
      <c r="ACO352" s="145"/>
      <c r="ACP352" s="145"/>
      <c r="ACQ352" s="145"/>
      <c r="ACR352" s="145"/>
      <c r="ACS352" s="145"/>
      <c r="ACT352" s="145"/>
      <c r="ACU352" s="145"/>
      <c r="ACV352" s="145"/>
      <c r="ACW352" s="145"/>
      <c r="ACX352" s="145"/>
      <c r="ACY352" s="145"/>
      <c r="ACZ352" s="145"/>
    </row>
    <row r="353" spans="1:781" s="1" customFormat="1" ht="15.6" x14ac:dyDescent="0.3">
      <c r="A353" s="38">
        <v>3</v>
      </c>
      <c r="B353" s="98" t="s">
        <v>940</v>
      </c>
      <c r="C353" s="99" t="s">
        <v>46</v>
      </c>
      <c r="D353" s="100"/>
      <c r="E353" s="100"/>
      <c r="F353" s="100"/>
      <c r="G353" s="45"/>
      <c r="H353" s="100">
        <v>1</v>
      </c>
      <c r="I353" s="100" t="s">
        <v>47</v>
      </c>
      <c r="J353" s="100" t="s">
        <v>99</v>
      </c>
      <c r="K353" s="101">
        <v>136</v>
      </c>
      <c r="L353" s="55">
        <v>1917</v>
      </c>
      <c r="M353" s="120">
        <v>1917</v>
      </c>
      <c r="N353" s="103"/>
      <c r="O353" s="103"/>
      <c r="P353" s="50"/>
      <c r="Q353" s="50" t="s">
        <v>429</v>
      </c>
      <c r="R353" s="78" t="s">
        <v>941</v>
      </c>
      <c r="S353" s="34"/>
      <c r="T353" s="35" t="str">
        <f t="shared" si="41"/>
        <v>Au</v>
      </c>
      <c r="U353" s="34"/>
      <c r="V353" s="34"/>
      <c r="W353" s="34"/>
      <c r="X353" s="34"/>
      <c r="Y353" s="34"/>
      <c r="Z353" s="34"/>
      <c r="AA353" s="34"/>
      <c r="AC353" s="36">
        <f t="shared" si="42"/>
        <v>0</v>
      </c>
      <c r="AD353" s="36">
        <f t="shared" si="43"/>
        <v>0</v>
      </c>
      <c r="AE353" s="36">
        <f t="shared" si="44"/>
        <v>0</v>
      </c>
      <c r="AF353" s="36">
        <f t="shared" si="45"/>
        <v>0</v>
      </c>
      <c r="AG353" s="37"/>
      <c r="AH353" s="37">
        <f>IF(A353=1,AF353,0)</f>
        <v>0</v>
      </c>
      <c r="AI353" s="37">
        <f>IF(A353=2,AF353,0)</f>
        <v>0</v>
      </c>
      <c r="AJ353" s="37">
        <f>IF(A353=3,AF353,0)</f>
        <v>0</v>
      </c>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c r="BO353" s="142"/>
      <c r="BP353" s="142"/>
      <c r="BQ353" s="142"/>
      <c r="BR353" s="142"/>
      <c r="BS353" s="142"/>
      <c r="BT353" s="142"/>
      <c r="BU353" s="142"/>
      <c r="BV353" s="142"/>
      <c r="BW353" s="142"/>
      <c r="BX353" s="142"/>
      <c r="BY353" s="142"/>
      <c r="BZ353" s="142"/>
      <c r="CA353" s="142"/>
      <c r="CB353" s="142"/>
      <c r="CC353" s="142"/>
      <c r="CD353" s="142"/>
      <c r="CE353" s="142"/>
      <c r="CF353" s="142"/>
      <c r="CG353" s="142"/>
      <c r="CH353" s="142"/>
      <c r="CI353" s="142"/>
      <c r="CJ353" s="142"/>
      <c r="CK353" s="142"/>
      <c r="CL353" s="142"/>
      <c r="CM353" s="142"/>
      <c r="CN353" s="142"/>
      <c r="CO353" s="142"/>
      <c r="CP353" s="142"/>
      <c r="CQ353" s="142"/>
      <c r="CR353" s="142"/>
      <c r="CS353" s="142"/>
      <c r="CT353" s="142"/>
      <c r="CU353" s="142"/>
      <c r="CV353" s="142"/>
      <c r="CW353" s="142"/>
      <c r="CX353" s="142"/>
      <c r="CY353" s="142"/>
      <c r="CZ353" s="142"/>
      <c r="DA353" s="142"/>
      <c r="DB353" s="142"/>
      <c r="DC353" s="142"/>
      <c r="DD353" s="142"/>
      <c r="DE353" s="142"/>
      <c r="DF353" s="142"/>
      <c r="DG353" s="142"/>
      <c r="DH353" s="142"/>
      <c r="DI353" s="142"/>
      <c r="DJ353" s="142"/>
      <c r="DK353" s="142"/>
      <c r="DL353" s="142"/>
      <c r="DM353" s="142"/>
      <c r="DN353" s="142"/>
      <c r="DO353" s="142"/>
      <c r="DP353" s="142"/>
      <c r="DQ353" s="142"/>
      <c r="DR353" s="142"/>
      <c r="DS353" s="142"/>
      <c r="DT353" s="142"/>
      <c r="DU353" s="142"/>
      <c r="DV353" s="142"/>
      <c r="DW353" s="142"/>
      <c r="DX353" s="142"/>
      <c r="DY353" s="142"/>
      <c r="DZ353" s="142"/>
      <c r="EA353" s="142"/>
      <c r="EB353" s="142"/>
      <c r="EC353" s="145"/>
      <c r="ED353" s="145"/>
      <c r="EE353" s="145"/>
      <c r="EF353" s="145"/>
      <c r="EG353" s="145"/>
      <c r="EH353" s="145"/>
      <c r="EI353" s="145"/>
      <c r="EJ353" s="145"/>
      <c r="EK353" s="145"/>
      <c r="EL353" s="145"/>
      <c r="EM353" s="145"/>
      <c r="EN353" s="145"/>
      <c r="EO353" s="145"/>
      <c r="EP353" s="145"/>
      <c r="EQ353" s="145"/>
      <c r="ER353" s="145"/>
      <c r="ES353" s="145"/>
      <c r="ET353" s="145"/>
      <c r="EU353" s="145"/>
      <c r="EV353" s="145"/>
      <c r="EW353" s="145"/>
      <c r="EX353" s="145"/>
      <c r="EY353" s="145"/>
      <c r="EZ353" s="145"/>
      <c r="FA353" s="145"/>
      <c r="FB353" s="145"/>
      <c r="FC353" s="145"/>
      <c r="FD353" s="145"/>
      <c r="FE353" s="145"/>
      <c r="FF353" s="145"/>
      <c r="FG353" s="145"/>
      <c r="FH353" s="145"/>
      <c r="FI353" s="145"/>
      <c r="FJ353" s="145"/>
      <c r="FK353" s="145"/>
      <c r="FL353" s="145"/>
      <c r="FM353" s="145"/>
      <c r="FN353" s="145"/>
      <c r="FO353" s="145"/>
      <c r="FP353" s="145"/>
      <c r="FQ353" s="145"/>
      <c r="FR353" s="145"/>
      <c r="FS353" s="145"/>
      <c r="FT353" s="145"/>
      <c r="FU353" s="145"/>
      <c r="FV353" s="145"/>
      <c r="FW353" s="145"/>
      <c r="FX353" s="145"/>
      <c r="FY353" s="145"/>
      <c r="FZ353" s="145"/>
      <c r="GA353" s="145"/>
      <c r="GB353" s="145"/>
      <c r="GC353" s="145"/>
      <c r="GD353" s="145"/>
      <c r="GE353" s="145"/>
      <c r="GF353" s="145"/>
      <c r="GG353" s="145"/>
      <c r="GH353" s="145"/>
      <c r="GI353" s="145"/>
      <c r="GJ353" s="145"/>
      <c r="GK353" s="145"/>
      <c r="GL353" s="145"/>
      <c r="GM353" s="145"/>
      <c r="GN353" s="145"/>
      <c r="GO353" s="145"/>
      <c r="GP353" s="145"/>
      <c r="GQ353" s="145"/>
      <c r="GR353" s="145"/>
      <c r="GS353" s="145"/>
      <c r="GT353" s="145"/>
      <c r="GU353" s="145"/>
      <c r="GV353" s="145"/>
      <c r="GW353" s="145"/>
      <c r="GX353" s="145"/>
      <c r="GY353" s="145"/>
      <c r="GZ353" s="145"/>
      <c r="HA353" s="145"/>
      <c r="HB353" s="145"/>
      <c r="HC353" s="145"/>
      <c r="HD353" s="145"/>
      <c r="HE353" s="145"/>
      <c r="HF353" s="145"/>
      <c r="HG353" s="145"/>
      <c r="HH353" s="145"/>
      <c r="HI353" s="145"/>
      <c r="HJ353" s="145"/>
      <c r="HK353" s="145"/>
      <c r="HL353" s="145"/>
      <c r="HM353" s="145"/>
      <c r="HN353" s="145"/>
      <c r="HO353" s="145"/>
      <c r="HP353" s="145"/>
      <c r="HQ353" s="145"/>
      <c r="HR353" s="145"/>
      <c r="HS353" s="145"/>
      <c r="HT353" s="145"/>
      <c r="HU353" s="145"/>
      <c r="HV353" s="145"/>
      <c r="HW353" s="145"/>
      <c r="HX353" s="145"/>
      <c r="HY353" s="145"/>
      <c r="HZ353" s="145"/>
      <c r="IA353" s="145"/>
      <c r="IB353" s="145"/>
      <c r="IC353" s="145"/>
      <c r="ID353" s="145"/>
      <c r="IE353" s="145"/>
      <c r="IF353" s="145"/>
      <c r="IG353" s="145"/>
      <c r="IH353" s="145"/>
      <c r="II353" s="145"/>
      <c r="IJ353" s="145"/>
      <c r="IK353" s="145"/>
      <c r="IL353" s="145"/>
      <c r="IM353" s="145"/>
      <c r="IN353" s="145"/>
      <c r="IO353" s="145"/>
      <c r="IP353" s="145"/>
      <c r="IQ353" s="145"/>
      <c r="IR353" s="145"/>
      <c r="IS353" s="145"/>
      <c r="IT353" s="145"/>
      <c r="IU353" s="145"/>
      <c r="IV353" s="145"/>
      <c r="IW353" s="145"/>
      <c r="IX353" s="145"/>
      <c r="IY353" s="145"/>
      <c r="IZ353" s="145"/>
      <c r="JA353" s="145"/>
      <c r="JB353" s="145"/>
      <c r="JC353" s="145"/>
      <c r="JD353" s="145"/>
      <c r="JE353" s="145"/>
      <c r="JF353" s="145"/>
      <c r="JG353" s="145"/>
      <c r="JH353" s="145"/>
      <c r="JI353" s="145"/>
      <c r="JJ353" s="145"/>
      <c r="JK353" s="145"/>
      <c r="JL353" s="145"/>
      <c r="JM353" s="145"/>
      <c r="JN353" s="145"/>
      <c r="JO353" s="145"/>
      <c r="JP353" s="145"/>
      <c r="JQ353" s="145"/>
      <c r="JR353" s="145"/>
      <c r="JS353" s="145"/>
      <c r="JT353" s="145"/>
      <c r="JU353" s="145"/>
      <c r="JV353" s="145"/>
      <c r="JW353" s="145"/>
      <c r="JX353" s="145"/>
      <c r="JY353" s="145"/>
      <c r="JZ353" s="145"/>
      <c r="KA353" s="145"/>
      <c r="KB353" s="145"/>
      <c r="KC353" s="145"/>
      <c r="KD353" s="145"/>
      <c r="KE353" s="145"/>
      <c r="KF353" s="145"/>
      <c r="KG353" s="145"/>
      <c r="KH353" s="145"/>
      <c r="KI353" s="145"/>
      <c r="KJ353" s="145"/>
      <c r="KK353" s="145"/>
      <c r="KL353" s="145"/>
      <c r="KM353" s="145"/>
      <c r="KN353" s="145"/>
      <c r="KO353" s="145"/>
      <c r="KP353" s="145"/>
      <c r="KQ353" s="145"/>
      <c r="KR353" s="145"/>
      <c r="KS353" s="145"/>
      <c r="KT353" s="145"/>
      <c r="KU353" s="145"/>
      <c r="KV353" s="145"/>
      <c r="KW353" s="145"/>
      <c r="KX353" s="145"/>
      <c r="KY353" s="145"/>
      <c r="KZ353" s="145"/>
      <c r="LA353" s="145"/>
      <c r="LB353" s="145"/>
      <c r="LC353" s="145"/>
      <c r="LD353" s="145"/>
      <c r="LE353" s="145"/>
      <c r="LF353" s="145"/>
      <c r="LG353" s="145"/>
      <c r="LH353" s="145"/>
      <c r="LI353" s="145"/>
      <c r="LJ353" s="145"/>
      <c r="LK353" s="145"/>
      <c r="LL353" s="145"/>
      <c r="LM353" s="145"/>
      <c r="LN353" s="145"/>
      <c r="LO353" s="145"/>
      <c r="LP353" s="145"/>
      <c r="LQ353" s="145"/>
      <c r="LR353" s="145"/>
      <c r="LS353" s="145"/>
      <c r="LT353" s="145"/>
      <c r="LU353" s="145"/>
      <c r="LV353" s="145"/>
      <c r="LW353" s="145"/>
      <c r="LX353" s="145"/>
      <c r="LY353" s="145"/>
      <c r="LZ353" s="145"/>
      <c r="MA353" s="145"/>
      <c r="MB353" s="145"/>
      <c r="MC353" s="145"/>
      <c r="MD353" s="145"/>
      <c r="ME353" s="145"/>
      <c r="MF353" s="145"/>
      <c r="MG353" s="145"/>
      <c r="MH353" s="145"/>
      <c r="MI353" s="145"/>
      <c r="MJ353" s="145"/>
      <c r="MK353" s="145"/>
      <c r="ML353" s="145"/>
      <c r="MM353" s="145"/>
      <c r="MN353" s="145"/>
      <c r="MO353" s="145"/>
      <c r="MP353" s="145"/>
      <c r="MQ353" s="145"/>
      <c r="MR353" s="145"/>
      <c r="MS353" s="145"/>
      <c r="MT353" s="145"/>
      <c r="MU353" s="145"/>
      <c r="MV353" s="145"/>
      <c r="MW353" s="145"/>
      <c r="MX353" s="145"/>
      <c r="MY353" s="145"/>
      <c r="MZ353" s="145"/>
      <c r="NA353" s="145"/>
      <c r="NB353" s="145"/>
      <c r="NC353" s="145"/>
      <c r="ND353" s="145"/>
      <c r="NE353" s="145"/>
      <c r="NF353" s="145"/>
      <c r="NG353" s="145"/>
      <c r="NH353" s="145"/>
      <c r="NI353" s="145"/>
      <c r="NJ353" s="145"/>
      <c r="NK353" s="145"/>
      <c r="NL353" s="145"/>
      <c r="NM353" s="145"/>
      <c r="NN353" s="145"/>
      <c r="NO353" s="145"/>
      <c r="NP353" s="145"/>
      <c r="NQ353" s="145"/>
      <c r="NR353" s="145"/>
      <c r="NS353" s="145"/>
      <c r="NT353" s="145"/>
      <c r="NU353" s="145"/>
      <c r="NV353" s="145"/>
      <c r="NW353" s="145"/>
      <c r="NX353" s="145"/>
      <c r="NY353" s="145"/>
      <c r="NZ353" s="145"/>
      <c r="OA353" s="145"/>
      <c r="OB353" s="145"/>
      <c r="OC353" s="145"/>
      <c r="OD353" s="145"/>
      <c r="OE353" s="145"/>
      <c r="OF353" s="145"/>
      <c r="OG353" s="145"/>
      <c r="OH353" s="145"/>
      <c r="OI353" s="145"/>
      <c r="OJ353" s="145"/>
      <c r="OK353" s="145"/>
      <c r="OL353" s="145"/>
      <c r="OM353" s="145"/>
      <c r="ON353" s="145"/>
      <c r="OO353" s="145"/>
      <c r="OP353" s="145"/>
      <c r="OQ353" s="145"/>
      <c r="OR353" s="145"/>
      <c r="OS353" s="145"/>
      <c r="OT353" s="145"/>
      <c r="OU353" s="145"/>
      <c r="OV353" s="145"/>
      <c r="OW353" s="145"/>
      <c r="OX353" s="145"/>
      <c r="OY353" s="145"/>
      <c r="OZ353" s="145"/>
      <c r="PA353" s="145"/>
      <c r="PB353" s="145"/>
      <c r="PC353" s="145"/>
      <c r="PD353" s="145"/>
      <c r="PE353" s="145"/>
      <c r="PF353" s="145"/>
      <c r="PG353" s="145"/>
      <c r="PH353" s="145"/>
      <c r="PI353" s="145"/>
      <c r="PJ353" s="145"/>
      <c r="PK353" s="145"/>
      <c r="PL353" s="145"/>
      <c r="PM353" s="145"/>
      <c r="PN353" s="145"/>
      <c r="PO353" s="145"/>
      <c r="PP353" s="145"/>
      <c r="PQ353" s="145"/>
      <c r="PR353" s="145"/>
      <c r="PS353" s="145"/>
      <c r="PT353" s="145"/>
      <c r="PU353" s="145"/>
      <c r="PV353" s="145"/>
      <c r="PW353" s="145"/>
      <c r="PX353" s="145"/>
      <c r="PY353" s="145"/>
      <c r="PZ353" s="145"/>
      <c r="QA353" s="145"/>
      <c r="QB353" s="145"/>
      <c r="QC353" s="145"/>
      <c r="QD353" s="145"/>
      <c r="QE353" s="145"/>
      <c r="QF353" s="145"/>
      <c r="QG353" s="145"/>
      <c r="QH353" s="145"/>
      <c r="QI353" s="145"/>
      <c r="QJ353" s="145"/>
      <c r="QK353" s="145"/>
      <c r="QL353" s="145"/>
      <c r="QM353" s="145"/>
      <c r="QN353" s="145"/>
      <c r="QO353" s="145"/>
      <c r="QP353" s="145"/>
      <c r="QQ353" s="145"/>
      <c r="QR353" s="145"/>
      <c r="QS353" s="145"/>
      <c r="QT353" s="145"/>
      <c r="QU353" s="145"/>
      <c r="QV353" s="145"/>
      <c r="QW353" s="145"/>
      <c r="QX353" s="145"/>
      <c r="QY353" s="145"/>
      <c r="QZ353" s="145"/>
      <c r="RA353" s="145"/>
      <c r="RB353" s="145"/>
      <c r="RC353" s="145"/>
      <c r="RD353" s="145"/>
      <c r="RE353" s="145"/>
      <c r="RF353" s="145"/>
      <c r="RG353" s="145"/>
      <c r="RH353" s="145"/>
      <c r="RI353" s="145"/>
      <c r="RJ353" s="145"/>
      <c r="RK353" s="145"/>
      <c r="RL353" s="145"/>
      <c r="RM353" s="145"/>
      <c r="RN353" s="145"/>
      <c r="RO353" s="145"/>
      <c r="RP353" s="145"/>
      <c r="RQ353" s="145"/>
      <c r="RR353" s="145"/>
      <c r="RS353" s="145"/>
      <c r="RT353" s="145"/>
      <c r="RU353" s="145"/>
      <c r="RV353" s="145"/>
      <c r="RW353" s="145"/>
      <c r="RX353" s="145"/>
      <c r="RY353" s="145"/>
      <c r="RZ353" s="145"/>
      <c r="SA353" s="145"/>
      <c r="SB353" s="145"/>
      <c r="SC353" s="145"/>
      <c r="SD353" s="145"/>
      <c r="SE353" s="145"/>
      <c r="SF353" s="145"/>
      <c r="SG353" s="145"/>
      <c r="SH353" s="145"/>
      <c r="SI353" s="145"/>
      <c r="SJ353" s="145"/>
      <c r="SK353" s="145"/>
      <c r="SL353" s="145"/>
      <c r="SM353" s="145"/>
      <c r="SN353" s="145"/>
      <c r="SO353" s="145"/>
      <c r="SP353" s="145"/>
      <c r="SQ353" s="145"/>
      <c r="SR353" s="145"/>
      <c r="SS353" s="145"/>
      <c r="ST353" s="145"/>
      <c r="SU353" s="145"/>
      <c r="SV353" s="145"/>
      <c r="SW353" s="145"/>
      <c r="SX353" s="145"/>
      <c r="SY353" s="145"/>
      <c r="SZ353" s="145"/>
      <c r="TA353" s="145"/>
      <c r="TB353" s="145"/>
      <c r="TC353" s="145"/>
      <c r="TD353" s="145"/>
      <c r="TE353" s="145"/>
      <c r="TF353" s="145"/>
      <c r="TG353" s="145"/>
      <c r="TH353" s="145"/>
      <c r="TI353" s="145"/>
      <c r="TJ353" s="145"/>
      <c r="TK353" s="145"/>
      <c r="TL353" s="145"/>
      <c r="TM353" s="145"/>
      <c r="TN353" s="145"/>
      <c r="TO353" s="145"/>
      <c r="TP353" s="145"/>
      <c r="TQ353" s="145"/>
      <c r="TR353" s="145"/>
      <c r="TS353" s="145"/>
      <c r="TT353" s="145"/>
      <c r="TU353" s="145"/>
      <c r="TV353" s="145"/>
      <c r="TW353" s="145"/>
      <c r="TX353" s="145"/>
      <c r="TY353" s="145"/>
      <c r="TZ353" s="145"/>
      <c r="UA353" s="145"/>
      <c r="UB353" s="145"/>
      <c r="UC353" s="145"/>
      <c r="UD353" s="145"/>
      <c r="UE353" s="145"/>
      <c r="UF353" s="145"/>
      <c r="UG353" s="145"/>
      <c r="UH353" s="145"/>
      <c r="UI353" s="145"/>
      <c r="UJ353" s="145"/>
      <c r="UK353" s="145"/>
      <c r="UL353" s="145"/>
      <c r="UM353" s="145"/>
      <c r="UN353" s="145"/>
      <c r="UO353" s="145"/>
      <c r="UP353" s="145"/>
      <c r="UQ353" s="145"/>
      <c r="UR353" s="145"/>
      <c r="US353" s="145"/>
      <c r="UT353" s="145"/>
      <c r="UU353" s="145"/>
      <c r="UV353" s="145"/>
      <c r="UW353" s="145"/>
      <c r="UX353" s="145"/>
      <c r="UY353" s="145"/>
      <c r="UZ353" s="145"/>
      <c r="VA353" s="145"/>
      <c r="VB353" s="145"/>
      <c r="VC353" s="145"/>
      <c r="VD353" s="145"/>
      <c r="VE353" s="145"/>
      <c r="VF353" s="145"/>
      <c r="VG353" s="145"/>
      <c r="VH353" s="145"/>
      <c r="VI353" s="145"/>
      <c r="VJ353" s="145"/>
      <c r="VK353" s="145"/>
      <c r="VL353" s="145"/>
      <c r="VM353" s="145"/>
      <c r="VN353" s="145"/>
      <c r="VO353" s="145"/>
      <c r="VP353" s="145"/>
      <c r="VQ353" s="145"/>
      <c r="VR353" s="145"/>
      <c r="VS353" s="145"/>
      <c r="VT353" s="145"/>
      <c r="VU353" s="145"/>
      <c r="VV353" s="145"/>
      <c r="VW353" s="145"/>
      <c r="VX353" s="145"/>
      <c r="VY353" s="145"/>
      <c r="VZ353" s="145"/>
      <c r="WA353" s="145"/>
      <c r="WB353" s="145"/>
      <c r="WC353" s="145"/>
      <c r="WD353" s="145"/>
      <c r="WE353" s="145"/>
      <c r="WF353" s="145"/>
      <c r="WG353" s="145"/>
      <c r="WH353" s="145"/>
      <c r="WI353" s="145"/>
      <c r="WJ353" s="145"/>
      <c r="WK353" s="145"/>
      <c r="WL353" s="145"/>
      <c r="WM353" s="145"/>
      <c r="WN353" s="145"/>
      <c r="WO353" s="145"/>
      <c r="WP353" s="145"/>
      <c r="WQ353" s="145"/>
      <c r="WR353" s="145"/>
      <c r="WS353" s="145"/>
      <c r="WT353" s="145"/>
      <c r="WU353" s="145"/>
      <c r="WV353" s="145"/>
      <c r="WW353" s="145"/>
      <c r="WX353" s="145"/>
      <c r="WY353" s="145"/>
      <c r="WZ353" s="145"/>
      <c r="XA353" s="145"/>
      <c r="XB353" s="145"/>
      <c r="XC353" s="145"/>
      <c r="XD353" s="145"/>
      <c r="XE353" s="145"/>
      <c r="XF353" s="145"/>
      <c r="XG353" s="145"/>
      <c r="XH353" s="145"/>
      <c r="XI353" s="145"/>
      <c r="XJ353" s="145"/>
      <c r="XK353" s="145"/>
      <c r="XL353" s="145"/>
      <c r="XM353" s="145"/>
      <c r="XN353" s="145"/>
      <c r="XO353" s="145"/>
      <c r="XP353" s="145"/>
      <c r="XQ353" s="145"/>
      <c r="XR353" s="145"/>
      <c r="XS353" s="145"/>
      <c r="XT353" s="145"/>
      <c r="XU353" s="145"/>
      <c r="XV353" s="145"/>
      <c r="XW353" s="145"/>
      <c r="XX353" s="145"/>
      <c r="XY353" s="145"/>
      <c r="XZ353" s="145"/>
      <c r="YA353" s="145"/>
      <c r="YB353" s="145"/>
      <c r="YC353" s="145"/>
      <c r="YD353" s="145"/>
      <c r="YE353" s="145"/>
      <c r="YF353" s="145"/>
      <c r="YG353" s="145"/>
      <c r="YH353" s="145"/>
      <c r="YI353" s="145"/>
      <c r="YJ353" s="145"/>
      <c r="YK353" s="145"/>
      <c r="YL353" s="145"/>
      <c r="YM353" s="145"/>
      <c r="YN353" s="145"/>
      <c r="YO353" s="145"/>
      <c r="YP353" s="145"/>
      <c r="YQ353" s="145"/>
      <c r="YR353" s="145"/>
      <c r="YS353" s="145"/>
      <c r="YT353" s="145"/>
      <c r="YU353" s="145"/>
      <c r="YV353" s="145"/>
      <c r="YW353" s="145"/>
      <c r="YX353" s="145"/>
      <c r="YY353" s="145"/>
      <c r="YZ353" s="145"/>
      <c r="ZA353" s="145"/>
      <c r="ZB353" s="145"/>
      <c r="ZC353" s="145"/>
      <c r="ZD353" s="145"/>
      <c r="ZE353" s="145"/>
      <c r="ZF353" s="145"/>
      <c r="ZG353" s="145"/>
      <c r="ZH353" s="145"/>
      <c r="ZI353" s="145"/>
      <c r="ZJ353" s="145"/>
      <c r="ZK353" s="145"/>
      <c r="ZL353" s="145"/>
      <c r="ZM353" s="145"/>
      <c r="ZN353" s="145"/>
      <c r="ZO353" s="145"/>
      <c r="ZP353" s="145"/>
      <c r="ZQ353" s="145"/>
      <c r="ZR353" s="145"/>
      <c r="ZS353" s="145"/>
      <c r="ZT353" s="145"/>
      <c r="ZU353" s="145"/>
      <c r="ZV353" s="145"/>
      <c r="ZW353" s="145"/>
      <c r="ZX353" s="145"/>
      <c r="ZY353" s="145"/>
      <c r="ZZ353" s="145"/>
      <c r="AAA353" s="145"/>
      <c r="AAB353" s="145"/>
      <c r="AAC353" s="145"/>
      <c r="AAD353" s="145"/>
      <c r="AAE353" s="145"/>
      <c r="AAF353" s="145"/>
      <c r="AAG353" s="145"/>
      <c r="AAH353" s="145"/>
      <c r="AAI353" s="145"/>
      <c r="AAJ353" s="145"/>
      <c r="AAK353" s="145"/>
      <c r="AAL353" s="145"/>
      <c r="AAM353" s="145"/>
      <c r="AAN353" s="145"/>
      <c r="AAO353" s="145"/>
      <c r="AAP353" s="145"/>
      <c r="AAQ353" s="145"/>
      <c r="AAR353" s="145"/>
      <c r="AAS353" s="145"/>
      <c r="AAT353" s="145"/>
      <c r="AAU353" s="145"/>
      <c r="AAV353" s="145"/>
      <c r="AAW353" s="145"/>
      <c r="AAX353" s="145"/>
      <c r="AAY353" s="145"/>
      <c r="AAZ353" s="145"/>
      <c r="ABA353" s="145"/>
      <c r="ABB353" s="145"/>
      <c r="ABC353" s="145"/>
      <c r="ABD353" s="145"/>
      <c r="ABE353" s="145"/>
      <c r="ABF353" s="145"/>
      <c r="ABG353" s="145"/>
      <c r="ABH353" s="145"/>
      <c r="ABI353" s="145"/>
      <c r="ABJ353" s="145"/>
      <c r="ABK353" s="145"/>
      <c r="ABL353" s="145"/>
      <c r="ABM353" s="145"/>
      <c r="ABN353" s="145"/>
      <c r="ABO353" s="145"/>
      <c r="ABP353" s="145"/>
      <c r="ABQ353" s="145"/>
      <c r="ABR353" s="145"/>
      <c r="ABS353" s="145"/>
      <c r="ABT353" s="145"/>
      <c r="ABU353" s="145"/>
      <c r="ABV353" s="145"/>
      <c r="ABW353" s="145"/>
      <c r="ABX353" s="145"/>
      <c r="ABY353" s="145"/>
      <c r="ABZ353" s="145"/>
      <c r="ACA353" s="145"/>
      <c r="ACB353" s="145"/>
      <c r="ACC353" s="145"/>
      <c r="ACD353" s="145"/>
      <c r="ACE353" s="145"/>
      <c r="ACF353" s="145"/>
      <c r="ACG353" s="145"/>
      <c r="ACH353" s="145"/>
      <c r="ACI353" s="145"/>
      <c r="ACJ353" s="145"/>
      <c r="ACK353" s="145"/>
      <c r="ACL353" s="145"/>
      <c r="ACM353" s="145"/>
      <c r="ACN353" s="145"/>
      <c r="ACO353" s="145"/>
      <c r="ACP353" s="145"/>
      <c r="ACQ353" s="145"/>
      <c r="ACR353" s="145"/>
      <c r="ACS353" s="145"/>
      <c r="ACT353" s="145"/>
      <c r="ACU353" s="145"/>
      <c r="ACV353" s="145"/>
      <c r="ACW353" s="145"/>
      <c r="ACX353" s="145"/>
      <c r="ACY353" s="145"/>
      <c r="ACZ353" s="145"/>
    </row>
    <row r="354" spans="1:781" s="1" customFormat="1" ht="15.6" x14ac:dyDescent="0.3">
      <c r="A354" s="409">
        <v>2</v>
      </c>
      <c r="B354" s="43" t="s">
        <v>942</v>
      </c>
      <c r="C354" s="115" t="s">
        <v>65</v>
      </c>
      <c r="D354" s="114"/>
      <c r="E354" s="115"/>
      <c r="F354" s="100">
        <v>61</v>
      </c>
      <c r="G354" s="45"/>
      <c r="H354" s="100">
        <v>1</v>
      </c>
      <c r="I354" s="100" t="s">
        <v>47</v>
      </c>
      <c r="J354" s="100" t="s">
        <v>53</v>
      </c>
      <c r="K354" s="147"/>
      <c r="L354" s="55">
        <v>1915</v>
      </c>
      <c r="M354" s="122">
        <v>5645</v>
      </c>
      <c r="N354" s="49">
        <v>180000</v>
      </c>
      <c r="O354" s="114"/>
      <c r="P354" s="115"/>
      <c r="Q354" s="116" t="s">
        <v>256</v>
      </c>
      <c r="R354" s="51" t="s">
        <v>328</v>
      </c>
      <c r="S354" s="34" t="s">
        <v>172</v>
      </c>
      <c r="T354" s="35" t="str">
        <f t="shared" si="41"/>
        <v>Cu</v>
      </c>
      <c r="U354" s="34">
        <v>12000</v>
      </c>
      <c r="V354" s="34">
        <v>1</v>
      </c>
      <c r="W354" s="34"/>
      <c r="X354" s="34">
        <v>1</v>
      </c>
      <c r="Y354" s="34"/>
      <c r="Z354" s="34">
        <v>2.5</v>
      </c>
      <c r="AA354" s="34" t="s">
        <v>173</v>
      </c>
      <c r="AB354" s="52"/>
      <c r="AC354" s="36">
        <f t="shared" si="42"/>
        <v>9.4904023034260876E-2</v>
      </c>
      <c r="AD354" s="36">
        <f t="shared" si="43"/>
        <v>0</v>
      </c>
      <c r="AE354" s="36">
        <f t="shared" si="44"/>
        <v>0</v>
      </c>
      <c r="AF354" s="36">
        <f t="shared" si="45"/>
        <v>9.4904023034260876E-2</v>
      </c>
      <c r="AG354" s="37"/>
      <c r="AH354" s="37">
        <f>IF(A354=1,AF354,0)</f>
        <v>0</v>
      </c>
      <c r="AI354" s="37">
        <f>IF(A354=2,AF354,0)</f>
        <v>9.4904023034260876E-2</v>
      </c>
      <c r="AJ354" s="37">
        <f>IF(A354=3,AF354,0)</f>
        <v>0</v>
      </c>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c r="BO354" s="53"/>
      <c r="BP354" s="53"/>
      <c r="BQ354" s="53"/>
      <c r="BR354" s="53"/>
      <c r="BS354" s="53"/>
      <c r="BT354" s="53"/>
      <c r="BU354" s="53"/>
      <c r="BV354" s="53"/>
      <c r="BW354" s="53"/>
      <c r="BX354" s="53"/>
      <c r="BY354" s="53"/>
      <c r="BZ354" s="53"/>
      <c r="CA354" s="53"/>
      <c r="CB354" s="53"/>
      <c r="CC354" s="53"/>
      <c r="CD354" s="53"/>
      <c r="CE354" s="53"/>
      <c r="CF354" s="53"/>
      <c r="CG354" s="53"/>
      <c r="CH354" s="53"/>
      <c r="CI354" s="53"/>
      <c r="CJ354" s="53"/>
      <c r="CK354" s="53"/>
      <c r="CL354" s="53"/>
      <c r="CM354" s="53"/>
      <c r="CN354" s="53"/>
      <c r="CO354" s="53"/>
      <c r="CP354" s="53"/>
      <c r="CQ354" s="53"/>
      <c r="CR354" s="53"/>
      <c r="CS354" s="53"/>
      <c r="CT354" s="53"/>
      <c r="CU354" s="53"/>
      <c r="CV354" s="53"/>
      <c r="CW354" s="53"/>
      <c r="CX354" s="53"/>
      <c r="CY354" s="53"/>
      <c r="CZ354" s="53"/>
      <c r="DA354" s="53"/>
      <c r="DB354" s="53"/>
      <c r="DC354" s="53"/>
      <c r="DD354" s="53"/>
      <c r="DE354" s="53"/>
      <c r="DF354" s="53"/>
      <c r="DG354" s="53"/>
      <c r="DH354" s="53"/>
      <c r="DI354" s="53"/>
      <c r="DJ354" s="53"/>
      <c r="DK354" s="53"/>
      <c r="DL354" s="53"/>
      <c r="DM354" s="53"/>
      <c r="DN354" s="53"/>
      <c r="DO354" s="53"/>
      <c r="DP354" s="53"/>
      <c r="DQ354" s="53"/>
      <c r="DR354" s="53"/>
      <c r="DS354" s="53"/>
      <c r="DT354" s="53"/>
      <c r="DU354" s="53"/>
      <c r="DV354" s="53"/>
      <c r="DW354" s="53"/>
      <c r="DX354" s="53"/>
      <c r="DY354" s="53"/>
      <c r="DZ354" s="53"/>
      <c r="EA354" s="53"/>
      <c r="EB354" s="53"/>
      <c r="EC354" s="148"/>
      <c r="ED354" s="148"/>
      <c r="EE354" s="148"/>
      <c r="EF354" s="148"/>
      <c r="EG354" s="148"/>
      <c r="EH354" s="148"/>
      <c r="EI354" s="148"/>
      <c r="EJ354" s="148"/>
      <c r="EK354" s="148"/>
      <c r="EL354" s="148"/>
      <c r="EM354" s="148"/>
      <c r="EN354" s="148"/>
      <c r="EO354" s="148"/>
      <c r="EP354" s="148"/>
      <c r="EQ354" s="148"/>
      <c r="ER354" s="148"/>
      <c r="ES354" s="148"/>
      <c r="ET354" s="148"/>
      <c r="EU354" s="148"/>
      <c r="EV354" s="148"/>
      <c r="EW354" s="148"/>
      <c r="EX354" s="148"/>
      <c r="EY354" s="148"/>
      <c r="EZ354" s="148"/>
      <c r="FA354" s="148"/>
      <c r="FB354" s="148"/>
      <c r="FC354" s="148"/>
      <c r="FD354" s="148"/>
      <c r="FE354" s="148"/>
      <c r="FF354" s="148"/>
      <c r="FG354" s="148"/>
      <c r="FH354" s="148"/>
      <c r="FI354" s="148"/>
      <c r="FJ354" s="148"/>
      <c r="FK354" s="148"/>
      <c r="FL354" s="148"/>
      <c r="FM354" s="148"/>
      <c r="FN354" s="148"/>
      <c r="FO354" s="148"/>
      <c r="FP354" s="148"/>
      <c r="FQ354" s="148"/>
      <c r="FR354" s="148"/>
      <c r="FS354" s="148"/>
      <c r="FT354" s="148"/>
      <c r="FU354" s="148"/>
      <c r="FV354" s="148"/>
      <c r="FW354" s="148"/>
      <c r="FX354" s="148"/>
      <c r="FY354" s="148"/>
      <c r="FZ354" s="148"/>
      <c r="GA354" s="148"/>
      <c r="GB354" s="148"/>
      <c r="GC354" s="148"/>
      <c r="GD354" s="148"/>
      <c r="GE354" s="148"/>
      <c r="GF354" s="148"/>
      <c r="GG354" s="148"/>
      <c r="GH354" s="148"/>
      <c r="GI354" s="148"/>
      <c r="GJ354" s="148"/>
      <c r="GK354" s="148"/>
      <c r="GL354" s="148"/>
      <c r="GM354" s="148"/>
      <c r="GN354" s="148"/>
      <c r="GO354" s="148"/>
      <c r="GP354" s="148"/>
      <c r="GQ354" s="148"/>
      <c r="GR354" s="148"/>
      <c r="GS354" s="148"/>
      <c r="GT354" s="148"/>
      <c r="GU354" s="148"/>
      <c r="GV354" s="148"/>
      <c r="GW354" s="148"/>
      <c r="GX354" s="148"/>
      <c r="GY354" s="148"/>
      <c r="GZ354" s="148"/>
      <c r="HA354" s="148"/>
      <c r="HB354" s="148"/>
      <c r="HC354" s="148"/>
      <c r="HD354" s="148"/>
      <c r="HE354" s="148"/>
      <c r="HF354" s="148"/>
      <c r="HG354" s="148"/>
      <c r="HH354" s="148"/>
      <c r="HI354" s="148"/>
      <c r="HJ354" s="148"/>
      <c r="HK354" s="148"/>
      <c r="HL354" s="148"/>
      <c r="HM354" s="148"/>
      <c r="HN354" s="148"/>
      <c r="HO354" s="148"/>
      <c r="HP354" s="148"/>
      <c r="HQ354" s="148"/>
      <c r="HR354" s="148"/>
      <c r="HS354" s="148"/>
      <c r="HT354" s="148"/>
      <c r="HU354" s="148"/>
      <c r="HV354" s="148"/>
      <c r="HW354" s="148"/>
      <c r="HX354" s="148"/>
      <c r="HY354" s="148"/>
      <c r="HZ354" s="148"/>
      <c r="IA354" s="148"/>
      <c r="IB354" s="148"/>
      <c r="IC354" s="148"/>
      <c r="ID354" s="148"/>
      <c r="IE354" s="148"/>
      <c r="IF354" s="148"/>
      <c r="IG354" s="148"/>
      <c r="IH354" s="148"/>
      <c r="II354" s="148"/>
      <c r="IJ354" s="148"/>
      <c r="IK354" s="148"/>
      <c r="IL354" s="148"/>
      <c r="IM354" s="148"/>
      <c r="IN354" s="148"/>
      <c r="IO354" s="148"/>
      <c r="IP354" s="148"/>
      <c r="IQ354" s="148"/>
      <c r="IR354" s="148"/>
      <c r="IS354" s="148"/>
      <c r="IT354" s="148"/>
      <c r="IU354" s="148"/>
      <c r="IV354" s="148"/>
      <c r="IW354" s="148"/>
      <c r="IX354" s="148"/>
      <c r="IY354" s="148"/>
      <c r="IZ354" s="148"/>
      <c r="JA354" s="148"/>
      <c r="JB354" s="148"/>
      <c r="JC354" s="148"/>
      <c r="JD354" s="148"/>
      <c r="JE354" s="148"/>
      <c r="JF354" s="148"/>
      <c r="JG354" s="148"/>
      <c r="JH354" s="148"/>
      <c r="JI354" s="148"/>
      <c r="JJ354" s="148"/>
      <c r="JK354" s="148"/>
      <c r="JL354" s="148"/>
      <c r="JM354" s="148"/>
      <c r="JN354" s="148"/>
      <c r="JO354" s="148"/>
      <c r="JP354" s="148"/>
      <c r="JQ354" s="148"/>
      <c r="JR354" s="148"/>
      <c r="JS354" s="148"/>
      <c r="JT354" s="148"/>
      <c r="JU354" s="148"/>
      <c r="JV354" s="148"/>
      <c r="JW354" s="148"/>
      <c r="JX354" s="148"/>
      <c r="JY354" s="148"/>
      <c r="JZ354" s="148"/>
      <c r="KA354" s="148"/>
      <c r="KB354" s="148"/>
      <c r="KC354" s="148"/>
      <c r="KD354" s="148"/>
      <c r="KE354" s="148"/>
      <c r="KF354" s="148"/>
      <c r="KG354" s="148"/>
      <c r="KH354" s="148"/>
      <c r="KI354" s="148"/>
      <c r="KJ354" s="148"/>
      <c r="KK354" s="148"/>
      <c r="KL354" s="148"/>
      <c r="KM354" s="148"/>
      <c r="KN354" s="148"/>
      <c r="KO354" s="148"/>
      <c r="KP354" s="148"/>
      <c r="KQ354" s="148"/>
      <c r="KR354" s="148"/>
      <c r="KS354" s="148"/>
      <c r="KT354" s="148"/>
      <c r="KU354" s="148"/>
      <c r="KV354" s="148"/>
      <c r="KW354" s="148"/>
      <c r="KX354" s="148"/>
      <c r="KY354" s="148"/>
      <c r="KZ354" s="148"/>
      <c r="LA354" s="148"/>
      <c r="LB354" s="148"/>
      <c r="LC354" s="148"/>
      <c r="LD354" s="148"/>
      <c r="LE354" s="148"/>
      <c r="LF354" s="148"/>
      <c r="LG354" s="148"/>
      <c r="LH354" s="148"/>
      <c r="LI354" s="148"/>
      <c r="LJ354" s="148"/>
      <c r="LK354" s="148"/>
      <c r="LL354" s="148"/>
      <c r="LM354" s="148"/>
      <c r="LN354" s="148"/>
      <c r="LO354" s="148"/>
      <c r="LP354" s="148"/>
      <c r="LQ354" s="148"/>
      <c r="LR354" s="148"/>
      <c r="LS354" s="148"/>
      <c r="LT354" s="148"/>
      <c r="LU354" s="148"/>
      <c r="LV354" s="148"/>
      <c r="LW354" s="148"/>
      <c r="LX354" s="148"/>
      <c r="LY354" s="148"/>
      <c r="LZ354" s="148"/>
      <c r="MA354" s="148"/>
      <c r="MB354" s="148"/>
      <c r="MC354" s="148"/>
      <c r="MD354" s="148"/>
      <c r="ME354" s="148"/>
      <c r="MF354" s="148"/>
      <c r="MG354" s="148"/>
      <c r="MH354" s="148"/>
      <c r="MI354" s="148"/>
      <c r="MJ354" s="148"/>
      <c r="MK354" s="148"/>
      <c r="ML354" s="148"/>
      <c r="MM354" s="148"/>
      <c r="MN354" s="148"/>
      <c r="MO354" s="148"/>
      <c r="MP354" s="148"/>
      <c r="MQ354" s="148"/>
      <c r="MR354" s="148"/>
      <c r="MS354" s="148"/>
      <c r="MT354" s="148"/>
      <c r="MU354" s="148"/>
      <c r="MV354" s="148"/>
      <c r="MW354" s="148"/>
      <c r="MX354" s="148"/>
      <c r="MY354" s="148"/>
      <c r="MZ354" s="148"/>
      <c r="NA354" s="148"/>
      <c r="NB354" s="148"/>
      <c r="NC354" s="148"/>
      <c r="ND354" s="148"/>
      <c r="NE354" s="148"/>
      <c r="NF354" s="148"/>
      <c r="NG354" s="148"/>
      <c r="NH354" s="148"/>
      <c r="NI354" s="148"/>
      <c r="NJ354" s="148"/>
      <c r="NK354" s="148"/>
      <c r="NL354" s="148"/>
      <c r="NM354" s="148"/>
      <c r="NN354" s="148"/>
      <c r="NO354" s="148"/>
      <c r="NP354" s="148"/>
      <c r="NQ354" s="148"/>
      <c r="NR354" s="148"/>
      <c r="NS354" s="148"/>
      <c r="NT354" s="148"/>
      <c r="NU354" s="148"/>
      <c r="NV354" s="148"/>
      <c r="NW354" s="148"/>
      <c r="NX354" s="148"/>
      <c r="NY354" s="148"/>
      <c r="NZ354" s="148"/>
      <c r="OA354" s="148"/>
      <c r="OB354" s="148"/>
      <c r="OC354" s="148"/>
      <c r="OD354" s="148"/>
      <c r="OE354" s="148"/>
      <c r="OF354" s="148"/>
      <c r="OG354" s="148"/>
      <c r="OH354" s="148"/>
      <c r="OI354" s="148"/>
      <c r="OJ354" s="148"/>
      <c r="OK354" s="148"/>
      <c r="OL354" s="148"/>
      <c r="OM354" s="148"/>
      <c r="ON354" s="148"/>
      <c r="OO354" s="148"/>
      <c r="OP354" s="148"/>
      <c r="OQ354" s="148"/>
      <c r="OR354" s="148"/>
      <c r="OS354" s="148"/>
      <c r="OT354" s="148"/>
      <c r="OU354" s="148"/>
      <c r="OV354" s="148"/>
      <c r="OW354" s="148"/>
      <c r="OX354" s="148"/>
      <c r="OY354" s="148"/>
      <c r="OZ354" s="148"/>
      <c r="PA354" s="148"/>
      <c r="PB354" s="148"/>
      <c r="PC354" s="148"/>
      <c r="PD354" s="148"/>
      <c r="PE354" s="148"/>
      <c r="PF354" s="148"/>
      <c r="PG354" s="148"/>
      <c r="PH354" s="148"/>
      <c r="PI354" s="148"/>
      <c r="PJ354" s="148"/>
      <c r="PK354" s="148"/>
      <c r="PL354" s="148"/>
      <c r="PM354" s="148"/>
      <c r="PN354" s="148"/>
      <c r="PO354" s="148"/>
      <c r="PP354" s="148"/>
      <c r="PQ354" s="148"/>
      <c r="PR354" s="148"/>
      <c r="PS354" s="148"/>
      <c r="PT354" s="148"/>
      <c r="PU354" s="148"/>
      <c r="PV354" s="148"/>
      <c r="PW354" s="148"/>
      <c r="PX354" s="148"/>
      <c r="PY354" s="148"/>
      <c r="PZ354" s="148"/>
      <c r="QA354" s="148"/>
      <c r="QB354" s="148"/>
      <c r="QC354" s="148"/>
      <c r="QD354" s="148"/>
      <c r="QE354" s="148"/>
      <c r="QF354" s="148"/>
      <c r="QG354" s="148"/>
      <c r="QH354" s="148"/>
      <c r="QI354" s="148"/>
      <c r="QJ354" s="148"/>
      <c r="QK354" s="148"/>
      <c r="QL354" s="148"/>
      <c r="QM354" s="148"/>
      <c r="QN354" s="148"/>
      <c r="QO354" s="148"/>
      <c r="QP354" s="148"/>
      <c r="QQ354" s="148"/>
      <c r="QR354" s="148"/>
      <c r="QS354" s="148"/>
      <c r="QT354" s="148"/>
      <c r="QU354" s="148"/>
      <c r="QV354" s="148"/>
      <c r="QW354" s="148"/>
      <c r="QX354" s="148"/>
      <c r="QY354" s="148"/>
      <c r="QZ354" s="148"/>
      <c r="RA354" s="148"/>
      <c r="RB354" s="148"/>
      <c r="RC354" s="148"/>
      <c r="RD354" s="148"/>
      <c r="RE354" s="148"/>
      <c r="RF354" s="148"/>
      <c r="RG354" s="148"/>
      <c r="RH354" s="148"/>
      <c r="RI354" s="148"/>
      <c r="RJ354" s="148"/>
      <c r="RK354" s="148"/>
      <c r="RL354" s="148"/>
      <c r="RM354" s="148"/>
      <c r="RN354" s="148"/>
      <c r="RO354" s="148"/>
      <c r="RP354" s="148"/>
      <c r="RQ354" s="148"/>
      <c r="RR354" s="148"/>
      <c r="RS354" s="148"/>
      <c r="RT354" s="148"/>
      <c r="RU354" s="148"/>
      <c r="RV354" s="148"/>
      <c r="RW354" s="148"/>
      <c r="RX354" s="148"/>
      <c r="RY354" s="148"/>
      <c r="RZ354" s="148"/>
      <c r="SA354" s="148"/>
      <c r="SB354" s="148"/>
      <c r="SC354" s="148"/>
      <c r="SD354" s="148"/>
      <c r="SE354" s="148"/>
      <c r="SF354" s="148"/>
      <c r="SG354" s="148"/>
      <c r="SH354" s="148"/>
      <c r="SI354" s="148"/>
      <c r="SJ354" s="148"/>
      <c r="SK354" s="148"/>
      <c r="SL354" s="148"/>
      <c r="SM354" s="148"/>
      <c r="SN354" s="148"/>
      <c r="SO354" s="148"/>
      <c r="SP354" s="148"/>
      <c r="SQ354" s="148"/>
      <c r="SR354" s="148"/>
      <c r="SS354" s="148"/>
      <c r="ST354" s="148"/>
      <c r="SU354" s="148"/>
      <c r="SV354" s="148"/>
      <c r="SW354" s="148"/>
      <c r="SX354" s="148"/>
      <c r="SY354" s="148"/>
      <c r="SZ354" s="148"/>
      <c r="TA354" s="148"/>
      <c r="TB354" s="148"/>
      <c r="TC354" s="148"/>
      <c r="TD354" s="148"/>
      <c r="TE354" s="148"/>
      <c r="TF354" s="148"/>
      <c r="TG354" s="148"/>
      <c r="TH354" s="148"/>
      <c r="TI354" s="148"/>
      <c r="TJ354" s="148"/>
      <c r="TK354" s="148"/>
      <c r="TL354" s="148"/>
      <c r="TM354" s="148"/>
      <c r="TN354" s="148"/>
      <c r="TO354" s="148"/>
      <c r="TP354" s="148"/>
      <c r="TQ354" s="148"/>
      <c r="TR354" s="148"/>
      <c r="TS354" s="148"/>
      <c r="TT354" s="148"/>
      <c r="TU354" s="148"/>
      <c r="TV354" s="148"/>
      <c r="TW354" s="148"/>
      <c r="TX354" s="148"/>
      <c r="TY354" s="148"/>
      <c r="TZ354" s="148"/>
      <c r="UA354" s="148"/>
      <c r="UB354" s="148"/>
      <c r="UC354" s="148"/>
      <c r="UD354" s="148"/>
      <c r="UE354" s="148"/>
      <c r="UF354" s="148"/>
      <c r="UG354" s="148"/>
      <c r="UH354" s="148"/>
      <c r="UI354" s="148"/>
      <c r="UJ354" s="148"/>
      <c r="UK354" s="148"/>
      <c r="UL354" s="148"/>
      <c r="UM354" s="148"/>
      <c r="UN354" s="148"/>
      <c r="UO354" s="148"/>
      <c r="UP354" s="148"/>
      <c r="UQ354" s="148"/>
      <c r="UR354" s="148"/>
      <c r="US354" s="148"/>
      <c r="UT354" s="148"/>
      <c r="UU354" s="148"/>
      <c r="UV354" s="148"/>
      <c r="UW354" s="148"/>
      <c r="UX354" s="148"/>
      <c r="UY354" s="148"/>
      <c r="UZ354" s="148"/>
      <c r="VA354" s="148"/>
      <c r="VB354" s="148"/>
      <c r="VC354" s="148"/>
      <c r="VD354" s="148"/>
      <c r="VE354" s="148"/>
      <c r="VF354" s="148"/>
      <c r="VG354" s="148"/>
      <c r="VH354" s="148"/>
      <c r="VI354" s="148"/>
      <c r="VJ354" s="148"/>
      <c r="VK354" s="148"/>
      <c r="VL354" s="148"/>
      <c r="VM354" s="148"/>
      <c r="VN354" s="148"/>
      <c r="VO354" s="148"/>
      <c r="VP354" s="148"/>
      <c r="VQ354" s="148"/>
      <c r="VR354" s="148"/>
      <c r="VS354" s="148"/>
      <c r="VT354" s="148"/>
      <c r="VU354" s="148"/>
      <c r="VV354" s="148"/>
      <c r="VW354" s="148"/>
      <c r="VX354" s="148"/>
      <c r="VY354" s="148"/>
      <c r="VZ354" s="148"/>
      <c r="WA354" s="148"/>
      <c r="WB354" s="148"/>
      <c r="WC354" s="148"/>
      <c r="WD354" s="148"/>
      <c r="WE354" s="148"/>
      <c r="WF354" s="148"/>
      <c r="WG354" s="148"/>
      <c r="WH354" s="148"/>
      <c r="WI354" s="148"/>
      <c r="WJ354" s="148"/>
      <c r="WK354" s="148"/>
      <c r="WL354" s="148"/>
      <c r="WM354" s="148"/>
      <c r="WN354" s="148"/>
      <c r="WO354" s="148"/>
      <c r="WP354" s="148"/>
      <c r="WQ354" s="148"/>
      <c r="WR354" s="148"/>
      <c r="WS354" s="148"/>
      <c r="WT354" s="148"/>
      <c r="WU354" s="148"/>
      <c r="WV354" s="148"/>
      <c r="WW354" s="148"/>
      <c r="WX354" s="148"/>
      <c r="WY354" s="148"/>
      <c r="WZ354" s="148"/>
      <c r="XA354" s="148"/>
      <c r="XB354" s="148"/>
      <c r="XC354" s="148"/>
      <c r="XD354" s="148"/>
      <c r="XE354" s="148"/>
      <c r="XF354" s="148"/>
      <c r="XG354" s="148"/>
      <c r="XH354" s="148"/>
      <c r="XI354" s="148"/>
      <c r="XJ354" s="148"/>
      <c r="XK354" s="148"/>
      <c r="XL354" s="148"/>
      <c r="XM354" s="148"/>
      <c r="XN354" s="148"/>
      <c r="XO354" s="148"/>
      <c r="XP354" s="148"/>
      <c r="XQ354" s="148"/>
      <c r="XR354" s="148"/>
      <c r="XS354" s="148"/>
      <c r="XT354" s="148"/>
      <c r="XU354" s="148"/>
      <c r="XV354" s="148"/>
      <c r="XW354" s="148"/>
      <c r="XX354" s="148"/>
      <c r="XY354" s="148"/>
      <c r="XZ354" s="148"/>
      <c r="YA354" s="148"/>
      <c r="YB354" s="148"/>
      <c r="YC354" s="148"/>
      <c r="YD354" s="148"/>
      <c r="YE354" s="148"/>
      <c r="YF354" s="148"/>
      <c r="YG354" s="148"/>
      <c r="YH354" s="148"/>
      <c r="YI354" s="148"/>
      <c r="YJ354" s="148"/>
      <c r="YK354" s="148"/>
      <c r="YL354" s="148"/>
      <c r="YM354" s="148"/>
      <c r="YN354" s="148"/>
      <c r="YO354" s="148"/>
      <c r="YP354" s="148"/>
      <c r="YQ354" s="148"/>
      <c r="YR354" s="148"/>
      <c r="YS354" s="148"/>
      <c r="YT354" s="148"/>
      <c r="YU354" s="148"/>
      <c r="YV354" s="148"/>
      <c r="YW354" s="148"/>
      <c r="YX354" s="148"/>
      <c r="YY354" s="148"/>
      <c r="YZ354" s="148"/>
      <c r="ZA354" s="148"/>
      <c r="ZB354" s="148"/>
      <c r="ZC354" s="148"/>
      <c r="ZD354" s="148"/>
      <c r="ZE354" s="148"/>
      <c r="ZF354" s="148"/>
      <c r="ZG354" s="148"/>
      <c r="ZH354" s="148"/>
      <c r="ZI354" s="148"/>
      <c r="ZJ354" s="148"/>
      <c r="ZK354" s="148"/>
      <c r="ZL354" s="148"/>
      <c r="ZM354" s="148"/>
      <c r="ZN354" s="148"/>
      <c r="ZO354" s="148"/>
      <c r="ZP354" s="148"/>
      <c r="ZQ354" s="148"/>
      <c r="ZR354" s="148"/>
      <c r="ZS354" s="148"/>
      <c r="ZT354" s="148"/>
      <c r="ZU354" s="148"/>
      <c r="ZV354" s="148"/>
      <c r="ZW354" s="148"/>
      <c r="ZX354" s="148"/>
      <c r="ZY354" s="148"/>
      <c r="ZZ354" s="148"/>
      <c r="AAA354" s="148"/>
      <c r="AAB354" s="148"/>
      <c r="AAC354" s="148"/>
      <c r="AAD354" s="148"/>
      <c r="AAE354" s="148"/>
      <c r="AAF354" s="148"/>
      <c r="AAG354" s="148"/>
      <c r="AAH354" s="148"/>
      <c r="AAI354" s="148"/>
      <c r="AAJ354" s="148"/>
      <c r="AAK354" s="148"/>
      <c r="AAL354" s="148"/>
      <c r="AAM354" s="148"/>
      <c r="AAN354" s="148"/>
      <c r="AAO354" s="148"/>
      <c r="AAP354" s="148"/>
      <c r="AAQ354" s="148"/>
      <c r="AAR354" s="148"/>
      <c r="AAS354" s="148"/>
      <c r="AAT354" s="148"/>
      <c r="AAU354" s="148"/>
      <c r="AAV354" s="148"/>
      <c r="AAW354" s="148"/>
      <c r="AAX354" s="148"/>
      <c r="AAY354" s="148"/>
      <c r="AAZ354" s="148"/>
      <c r="ABA354" s="148"/>
      <c r="ABB354" s="148"/>
      <c r="ABC354" s="148"/>
      <c r="ABD354" s="148"/>
      <c r="ABE354" s="148"/>
      <c r="ABF354" s="148"/>
      <c r="ABG354" s="148"/>
      <c r="ABH354" s="148"/>
      <c r="ABI354" s="148"/>
      <c r="ABJ354" s="148"/>
      <c r="ABK354" s="148"/>
      <c r="ABL354" s="148"/>
      <c r="ABM354" s="148"/>
      <c r="ABN354" s="148"/>
      <c r="ABO354" s="148"/>
      <c r="ABP354" s="148"/>
      <c r="ABQ354" s="148"/>
      <c r="ABR354" s="148"/>
      <c r="ABS354" s="148"/>
      <c r="ABT354" s="148"/>
      <c r="ABU354" s="148"/>
      <c r="ABV354" s="148"/>
      <c r="ABW354" s="148"/>
      <c r="ABX354" s="148"/>
      <c r="ABY354" s="148"/>
      <c r="ABZ354" s="148"/>
      <c r="ACA354" s="148"/>
      <c r="ACB354" s="148"/>
      <c r="ACC354" s="148"/>
      <c r="ACD354" s="148"/>
      <c r="ACE354" s="148"/>
      <c r="ACF354" s="148"/>
      <c r="ACG354" s="148"/>
      <c r="ACH354" s="148"/>
      <c r="ACI354" s="148"/>
      <c r="ACJ354" s="148"/>
      <c r="ACK354" s="148"/>
      <c r="ACL354" s="148"/>
      <c r="ACM354" s="148"/>
      <c r="ACN354" s="148"/>
      <c r="ACO354" s="148"/>
      <c r="ACP354" s="148"/>
      <c r="ACQ354" s="148"/>
      <c r="ACR354" s="148"/>
      <c r="ACS354" s="148"/>
      <c r="ACT354" s="148"/>
      <c r="ACU354" s="148"/>
      <c r="ACV354" s="148"/>
      <c r="ACW354" s="148"/>
      <c r="ACX354" s="148"/>
      <c r="ACY354" s="148"/>
      <c r="ACZ354" s="148"/>
      <c r="ADA354" s="53"/>
    </row>
    <row r="355" spans="1:781" ht="15" customHeight="1" thickBot="1" x14ac:dyDescent="0.35">
      <c r="A355" s="22" t="s">
        <v>943</v>
      </c>
      <c r="C355" s="150"/>
      <c r="M355" s="155"/>
      <c r="AB355" s="160"/>
      <c r="AC355" s="161"/>
      <c r="AD355" s="161"/>
      <c r="AE355" s="162"/>
      <c r="AF355" s="2"/>
      <c r="AH355" s="52"/>
      <c r="AI355" s="52"/>
      <c r="AJ355" s="5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c r="BO355" s="142"/>
      <c r="BP355" s="142"/>
      <c r="BQ355" s="142"/>
      <c r="BR355" s="142"/>
      <c r="BS355" s="142"/>
      <c r="BT355" s="142"/>
      <c r="BU355" s="142"/>
      <c r="BV355" s="142"/>
      <c r="BW355" s="142"/>
      <c r="BX355" s="142"/>
      <c r="BY355" s="142"/>
      <c r="BZ355" s="142"/>
      <c r="CA355" s="142"/>
      <c r="CB355" s="142"/>
      <c r="CC355" s="142"/>
      <c r="CD355" s="142"/>
      <c r="CE355" s="142"/>
      <c r="CF355" s="142"/>
      <c r="CG355" s="142"/>
      <c r="CH355" s="142"/>
      <c r="CI355" s="142"/>
      <c r="CJ355" s="142"/>
      <c r="CK355" s="142"/>
      <c r="CL355" s="142"/>
      <c r="CM355" s="142"/>
      <c r="CN355" s="142"/>
      <c r="CO355" s="142"/>
      <c r="CP355" s="142"/>
      <c r="CQ355" s="142"/>
      <c r="CR355" s="142"/>
      <c r="CS355" s="142"/>
      <c r="CT355" s="142"/>
      <c r="CU355" s="142"/>
      <c r="CV355" s="142"/>
      <c r="CW355" s="142"/>
      <c r="CX355" s="142"/>
      <c r="CY355" s="142"/>
      <c r="CZ355" s="142"/>
      <c r="DA355" s="142"/>
      <c r="DB355" s="142"/>
      <c r="DC355" s="142"/>
      <c r="DD355" s="142"/>
      <c r="DE355" s="142"/>
      <c r="DF355" s="142"/>
      <c r="DG355" s="142"/>
      <c r="DH355" s="142"/>
      <c r="DI355" s="142"/>
      <c r="DJ355" s="142"/>
      <c r="DK355" s="142"/>
      <c r="DL355" s="142"/>
      <c r="DM355" s="142"/>
      <c r="DN355" s="142"/>
      <c r="DO355" s="142"/>
      <c r="DP355" s="142"/>
      <c r="DQ355" s="142"/>
      <c r="DR355" s="142"/>
      <c r="DS355" s="142"/>
      <c r="DT355" s="142"/>
      <c r="DU355" s="142"/>
      <c r="DV355" s="142"/>
      <c r="DW355" s="142"/>
      <c r="DX355" s="142"/>
      <c r="DY355" s="142"/>
      <c r="DZ355" s="142"/>
      <c r="EA355" s="142"/>
      <c r="EB355" s="142"/>
      <c r="EC355" s="142"/>
      <c r="ED355" s="163"/>
      <c r="EE355" s="163"/>
      <c r="EF355" s="163"/>
      <c r="EG355" s="163"/>
      <c r="EH355" s="163"/>
      <c r="EI355" s="163"/>
      <c r="EJ355" s="163"/>
      <c r="EK355" s="163"/>
      <c r="EL355" s="163"/>
      <c r="EM355" s="163"/>
      <c r="EN355" s="163"/>
      <c r="EO355" s="163"/>
      <c r="EP355" s="163"/>
      <c r="EQ355" s="163"/>
      <c r="ER355" s="163"/>
      <c r="ES355" s="163"/>
      <c r="ET355" s="163"/>
      <c r="EU355" s="163"/>
      <c r="EV355" s="163"/>
      <c r="EW355" s="163"/>
      <c r="EX355" s="163"/>
      <c r="EY355" s="163"/>
      <c r="EZ355" s="163"/>
      <c r="FA355" s="163"/>
      <c r="FB355" s="163"/>
      <c r="FC355" s="163"/>
      <c r="FD355" s="163"/>
      <c r="FE355" s="163"/>
      <c r="FF355" s="163"/>
      <c r="FG355" s="163"/>
      <c r="FH355" s="163"/>
      <c r="FI355" s="163"/>
      <c r="FJ355" s="163"/>
      <c r="FK355" s="163"/>
      <c r="FL355" s="163"/>
      <c r="FM355" s="163"/>
      <c r="FN355" s="163"/>
      <c r="FO355" s="163"/>
      <c r="FP355" s="163"/>
      <c r="FQ355" s="163"/>
      <c r="FR355" s="163"/>
      <c r="FS355" s="163"/>
      <c r="FT355" s="163"/>
      <c r="FU355" s="163"/>
      <c r="FV355" s="163"/>
      <c r="FW355" s="163"/>
      <c r="FX355" s="163"/>
      <c r="FY355" s="163"/>
      <c r="FZ355" s="163"/>
      <c r="GA355" s="163"/>
      <c r="GB355" s="163"/>
      <c r="GC355" s="163"/>
      <c r="GD355" s="163"/>
      <c r="GE355" s="163"/>
      <c r="GF355" s="163"/>
      <c r="GG355" s="163"/>
      <c r="GH355" s="163"/>
      <c r="GI355" s="163"/>
      <c r="GJ355" s="163"/>
      <c r="GK355" s="163"/>
      <c r="GL355" s="163"/>
      <c r="GM355" s="163"/>
      <c r="GN355" s="163"/>
      <c r="GO355" s="163"/>
      <c r="GP355" s="163"/>
      <c r="GQ355" s="163"/>
      <c r="GR355" s="163"/>
      <c r="GS355" s="163"/>
      <c r="GT355" s="163"/>
      <c r="GU355" s="163"/>
      <c r="GV355" s="163"/>
      <c r="GW355" s="163"/>
      <c r="GX355" s="163"/>
      <c r="GY355" s="163"/>
      <c r="GZ355" s="163"/>
      <c r="HA355" s="163"/>
      <c r="HB355" s="163"/>
      <c r="HC355" s="163"/>
      <c r="HD355" s="163"/>
      <c r="HE355" s="163"/>
      <c r="HF355" s="163"/>
      <c r="HG355" s="163"/>
      <c r="HH355" s="163"/>
      <c r="HI355" s="163"/>
      <c r="HJ355" s="163"/>
      <c r="HK355" s="163"/>
      <c r="HL355" s="163"/>
      <c r="HM355" s="163"/>
      <c r="HN355" s="163"/>
      <c r="HO355" s="163"/>
      <c r="HP355" s="163"/>
      <c r="HQ355" s="163"/>
      <c r="HR355" s="163"/>
      <c r="HS355" s="163"/>
      <c r="HT355" s="163"/>
      <c r="HU355" s="163"/>
      <c r="HV355" s="163"/>
      <c r="HW355" s="163"/>
      <c r="HX355" s="163"/>
      <c r="HY355" s="163"/>
      <c r="HZ355" s="163"/>
      <c r="IA355" s="163"/>
      <c r="IB355" s="163"/>
      <c r="IC355" s="163"/>
      <c r="ID355" s="163"/>
      <c r="IE355" s="163"/>
      <c r="IF355" s="163"/>
      <c r="IG355" s="163"/>
      <c r="IH355" s="163"/>
      <c r="II355" s="163"/>
      <c r="IJ355" s="163"/>
      <c r="IK355" s="163"/>
      <c r="IL355" s="163"/>
      <c r="IM355" s="163"/>
      <c r="IN355" s="163"/>
      <c r="IO355" s="163"/>
      <c r="IP355" s="163"/>
      <c r="IQ355" s="163"/>
      <c r="IR355" s="163"/>
      <c r="IS355" s="163"/>
      <c r="IT355" s="163"/>
      <c r="IU355" s="163"/>
      <c r="IV355" s="163"/>
      <c r="IW355" s="163"/>
      <c r="IX355" s="163"/>
      <c r="IY355" s="163"/>
      <c r="IZ355" s="163"/>
      <c r="JA355" s="163"/>
      <c r="JB355" s="163"/>
      <c r="JC355" s="163"/>
      <c r="JD355" s="163"/>
      <c r="JE355" s="163"/>
      <c r="JF355" s="163"/>
      <c r="JG355" s="163"/>
      <c r="JH355" s="163"/>
      <c r="JI355" s="163"/>
      <c r="JJ355" s="163"/>
      <c r="JK355" s="163"/>
      <c r="JL355" s="163"/>
      <c r="JM355" s="163"/>
      <c r="JN355" s="163"/>
      <c r="JO355" s="163"/>
      <c r="JP355" s="163"/>
      <c r="JQ355" s="163"/>
      <c r="JR355" s="163"/>
      <c r="JS355" s="163"/>
      <c r="JT355" s="163"/>
      <c r="JU355" s="163"/>
      <c r="JV355" s="163"/>
      <c r="JW355" s="163"/>
      <c r="JX355" s="163"/>
      <c r="JY355" s="163"/>
      <c r="JZ355" s="163"/>
      <c r="KA355" s="163"/>
      <c r="KB355" s="163"/>
      <c r="KC355" s="163"/>
      <c r="KD355" s="163"/>
      <c r="KE355" s="163"/>
      <c r="KF355" s="163"/>
      <c r="KG355" s="163"/>
      <c r="KH355" s="163"/>
      <c r="KI355" s="163"/>
      <c r="KJ355" s="163"/>
      <c r="KK355" s="163"/>
      <c r="KL355" s="163"/>
      <c r="KM355" s="163"/>
      <c r="KN355" s="163"/>
      <c r="KO355" s="163"/>
      <c r="KP355" s="163"/>
      <c r="KQ355" s="163"/>
      <c r="KR355" s="163"/>
      <c r="KS355" s="163"/>
      <c r="KT355" s="163"/>
      <c r="KU355" s="163"/>
      <c r="KV355" s="163"/>
      <c r="KW355" s="163"/>
      <c r="KX355" s="163"/>
      <c r="KY355" s="163"/>
      <c r="KZ355" s="163"/>
      <c r="LA355" s="163"/>
      <c r="LB355" s="163"/>
      <c r="LC355" s="163"/>
      <c r="LD355" s="163"/>
      <c r="LE355" s="163"/>
      <c r="LF355" s="163"/>
      <c r="LG355" s="163"/>
      <c r="LH355" s="163"/>
      <c r="LI355" s="163"/>
      <c r="LJ355" s="163"/>
      <c r="LK355" s="163"/>
      <c r="LL355" s="163"/>
      <c r="LM355" s="163"/>
      <c r="LN355" s="163"/>
      <c r="LO355" s="163"/>
      <c r="LP355" s="163"/>
      <c r="LQ355" s="163"/>
      <c r="LR355" s="163"/>
      <c r="LS355" s="163"/>
      <c r="LT355" s="163"/>
      <c r="LU355" s="163"/>
      <c r="LV355" s="163"/>
      <c r="LW355" s="163"/>
      <c r="LX355" s="163"/>
      <c r="LY355" s="163"/>
      <c r="LZ355" s="163"/>
      <c r="MA355" s="163"/>
      <c r="MB355" s="163"/>
      <c r="MC355" s="163"/>
      <c r="MD355" s="163"/>
      <c r="ME355" s="163"/>
      <c r="MF355" s="163"/>
      <c r="MG355" s="163"/>
      <c r="MH355" s="163"/>
      <c r="MI355" s="163"/>
      <c r="MJ355" s="163"/>
      <c r="MK355" s="163"/>
      <c r="ML355" s="163"/>
      <c r="MM355" s="163"/>
      <c r="MN355" s="163"/>
      <c r="MO355" s="163"/>
      <c r="MP355" s="163"/>
      <c r="MQ355" s="163"/>
      <c r="MR355" s="163"/>
      <c r="MS355" s="163"/>
      <c r="MT355" s="163"/>
      <c r="MU355" s="163"/>
      <c r="MV355" s="163"/>
      <c r="MW355" s="163"/>
      <c r="MX355" s="163"/>
      <c r="MY355" s="163"/>
      <c r="MZ355" s="163"/>
      <c r="NA355" s="163"/>
      <c r="NB355" s="163"/>
      <c r="NC355" s="163"/>
      <c r="ND355" s="163"/>
      <c r="NE355" s="163"/>
      <c r="NF355" s="163"/>
      <c r="NG355" s="163"/>
      <c r="NH355" s="163"/>
      <c r="NI355" s="163"/>
      <c r="NJ355" s="163"/>
      <c r="NK355" s="163"/>
      <c r="NL355" s="163"/>
      <c r="NM355" s="163"/>
      <c r="NN355" s="163"/>
      <c r="NO355" s="163"/>
      <c r="NP355" s="163"/>
      <c r="NQ355" s="163"/>
      <c r="NR355" s="163"/>
      <c r="NS355" s="163"/>
      <c r="NT355" s="163"/>
      <c r="NU355" s="163"/>
      <c r="NV355" s="163"/>
      <c r="NW355" s="163"/>
      <c r="NX355" s="163"/>
      <c r="NY355" s="163"/>
      <c r="NZ355" s="163"/>
      <c r="OA355" s="163"/>
      <c r="OB355" s="163"/>
      <c r="OC355" s="163"/>
      <c r="OD355" s="163"/>
      <c r="OE355" s="163"/>
      <c r="OF355" s="163"/>
      <c r="OG355" s="163"/>
      <c r="OH355" s="163"/>
      <c r="OI355" s="163"/>
      <c r="OJ355" s="163"/>
      <c r="OK355" s="163"/>
      <c r="OL355" s="163"/>
      <c r="OM355" s="163"/>
      <c r="ON355" s="163"/>
      <c r="OO355" s="163"/>
      <c r="OP355" s="163"/>
      <c r="OQ355" s="163"/>
      <c r="OR355" s="163"/>
      <c r="OS355" s="163"/>
      <c r="OT355" s="163"/>
      <c r="OU355" s="163"/>
      <c r="OV355" s="163"/>
      <c r="OW355" s="163"/>
      <c r="OX355" s="163"/>
      <c r="OY355" s="163"/>
      <c r="OZ355" s="163"/>
      <c r="PA355" s="163"/>
      <c r="PB355" s="163"/>
      <c r="PC355" s="163"/>
      <c r="PD355" s="163"/>
      <c r="PE355" s="163"/>
      <c r="PF355" s="163"/>
      <c r="PG355" s="163"/>
      <c r="PH355" s="163"/>
      <c r="PI355" s="163"/>
      <c r="PJ355" s="163"/>
      <c r="PK355" s="163"/>
      <c r="PL355" s="163"/>
      <c r="PM355" s="163"/>
      <c r="PN355" s="163"/>
      <c r="PO355" s="163"/>
      <c r="PP355" s="163"/>
      <c r="PQ355" s="163"/>
      <c r="PR355" s="163"/>
      <c r="PS355" s="163"/>
      <c r="PT355" s="163"/>
      <c r="PU355" s="163"/>
      <c r="PV355" s="163"/>
      <c r="PW355" s="163"/>
      <c r="PX355" s="163"/>
      <c r="PY355" s="163"/>
      <c r="PZ355" s="163"/>
      <c r="QA355" s="163"/>
      <c r="QB355" s="163"/>
      <c r="QC355" s="163"/>
      <c r="QD355" s="163"/>
      <c r="QE355" s="163"/>
      <c r="QF355" s="163"/>
      <c r="QG355" s="163"/>
      <c r="QH355" s="163"/>
      <c r="QI355" s="163"/>
      <c r="QJ355" s="163"/>
      <c r="QK355" s="163"/>
      <c r="QL355" s="163"/>
      <c r="QM355" s="163"/>
      <c r="QN355" s="163"/>
      <c r="QO355" s="163"/>
      <c r="QP355" s="163"/>
      <c r="QQ355" s="163"/>
      <c r="QR355" s="163"/>
      <c r="QS355" s="163"/>
      <c r="QT355" s="163"/>
      <c r="QU355" s="163"/>
      <c r="QV355" s="163"/>
      <c r="QW355" s="163"/>
      <c r="QX355" s="163"/>
      <c r="QY355" s="163"/>
      <c r="QZ355" s="163"/>
      <c r="RA355" s="163"/>
      <c r="RB355" s="163"/>
      <c r="RC355" s="163"/>
      <c r="RD355" s="163"/>
      <c r="RE355" s="163"/>
      <c r="RF355" s="163"/>
      <c r="RG355" s="163"/>
      <c r="RH355" s="163"/>
      <c r="RI355" s="163"/>
      <c r="RJ355" s="163"/>
      <c r="RK355" s="163"/>
      <c r="RL355" s="163"/>
      <c r="RM355" s="163"/>
      <c r="RN355" s="163"/>
      <c r="RO355" s="163"/>
      <c r="RP355" s="163"/>
      <c r="RQ355" s="163"/>
      <c r="RR355" s="163"/>
      <c r="RS355" s="163"/>
      <c r="RT355" s="163"/>
      <c r="RU355" s="163"/>
      <c r="RV355" s="163"/>
      <c r="RW355" s="163"/>
      <c r="RX355" s="163"/>
      <c r="RY355" s="163"/>
      <c r="RZ355" s="163"/>
      <c r="SA355" s="163"/>
      <c r="SB355" s="163"/>
      <c r="SC355" s="163"/>
      <c r="SD355" s="163"/>
      <c r="SE355" s="163"/>
      <c r="SF355" s="163"/>
      <c r="SG355" s="163"/>
      <c r="SH355" s="163"/>
      <c r="SI355" s="163"/>
      <c r="SJ355" s="163"/>
      <c r="SK355" s="163"/>
      <c r="SL355" s="163"/>
      <c r="SM355" s="163"/>
      <c r="SN355" s="163"/>
      <c r="SO355" s="163"/>
      <c r="SP355" s="163"/>
      <c r="SQ355" s="163"/>
      <c r="SR355" s="163"/>
      <c r="SS355" s="163"/>
      <c r="ST355" s="163"/>
      <c r="SU355" s="163"/>
      <c r="SV355" s="163"/>
      <c r="SW355" s="163"/>
      <c r="SX355" s="163"/>
      <c r="SY355" s="163"/>
      <c r="SZ355" s="163"/>
      <c r="TA355" s="163"/>
      <c r="TB355" s="163"/>
      <c r="TC355" s="163"/>
      <c r="TD355" s="163"/>
      <c r="TE355" s="163"/>
      <c r="TF355" s="163"/>
      <c r="TG355" s="163"/>
      <c r="TH355" s="163"/>
      <c r="TI355" s="163"/>
      <c r="TJ355" s="163"/>
      <c r="TK355" s="163"/>
      <c r="TL355" s="163"/>
      <c r="TM355" s="163"/>
      <c r="TN355" s="163"/>
      <c r="TO355" s="163"/>
      <c r="TP355" s="163"/>
      <c r="TQ355" s="163"/>
      <c r="TR355" s="163"/>
      <c r="TS355" s="163"/>
      <c r="TT355" s="163"/>
      <c r="TU355" s="163"/>
      <c r="TV355" s="163"/>
      <c r="TW355" s="163"/>
      <c r="TX355" s="163"/>
      <c r="TY355" s="163"/>
      <c r="TZ355" s="163"/>
      <c r="UA355" s="163"/>
      <c r="UB355" s="163"/>
      <c r="UC355" s="163"/>
      <c r="UD355" s="163"/>
      <c r="UE355" s="163"/>
      <c r="UF355" s="163"/>
      <c r="UG355" s="163"/>
      <c r="UH355" s="163"/>
      <c r="UI355" s="163"/>
      <c r="UJ355" s="163"/>
      <c r="UK355" s="163"/>
      <c r="UL355" s="163"/>
      <c r="UM355" s="163"/>
      <c r="UN355" s="163"/>
      <c r="UO355" s="163"/>
      <c r="UP355" s="163"/>
      <c r="UQ355" s="163"/>
      <c r="UR355" s="163"/>
      <c r="US355" s="163"/>
      <c r="UT355" s="163"/>
      <c r="UU355" s="163"/>
      <c r="UV355" s="163"/>
      <c r="UW355" s="163"/>
      <c r="UX355" s="163"/>
      <c r="UY355" s="163"/>
      <c r="UZ355" s="163"/>
      <c r="VA355" s="163"/>
      <c r="VB355" s="163"/>
      <c r="VC355" s="163"/>
      <c r="VD355" s="163"/>
      <c r="VE355" s="163"/>
      <c r="VF355" s="163"/>
      <c r="VG355" s="163"/>
      <c r="VH355" s="163"/>
      <c r="VI355" s="163"/>
      <c r="VJ355" s="163"/>
      <c r="VK355" s="163"/>
      <c r="VL355" s="163"/>
      <c r="VM355" s="163"/>
      <c r="VN355" s="163"/>
      <c r="VO355" s="163"/>
      <c r="VP355" s="163"/>
      <c r="VQ355" s="163"/>
      <c r="VR355" s="163"/>
      <c r="VS355" s="163"/>
      <c r="VT355" s="163"/>
      <c r="VU355" s="163"/>
      <c r="VV355" s="163"/>
      <c r="VW355" s="163"/>
      <c r="VX355" s="163"/>
      <c r="VY355" s="163"/>
      <c r="VZ355" s="163"/>
      <c r="WA355" s="163"/>
      <c r="WB355" s="163"/>
      <c r="WC355" s="163"/>
      <c r="WD355" s="163"/>
      <c r="WE355" s="163"/>
      <c r="WF355" s="163"/>
      <c r="WG355" s="163"/>
      <c r="WH355" s="163"/>
      <c r="WI355" s="163"/>
      <c r="WJ355" s="163"/>
      <c r="WK355" s="163"/>
      <c r="WL355" s="163"/>
      <c r="WM355" s="163"/>
      <c r="WN355" s="163"/>
      <c r="WO355" s="163"/>
      <c r="WP355" s="163"/>
      <c r="WQ355" s="163"/>
      <c r="WR355" s="163"/>
      <c r="WS355" s="163"/>
      <c r="WT355" s="163"/>
      <c r="WU355" s="163"/>
      <c r="WV355" s="163"/>
      <c r="WW355" s="163"/>
      <c r="WX355" s="163"/>
      <c r="WY355" s="163"/>
      <c r="WZ355" s="163"/>
      <c r="XA355" s="163"/>
      <c r="XB355" s="163"/>
      <c r="XC355" s="163"/>
      <c r="XD355" s="163"/>
      <c r="XE355" s="163"/>
      <c r="XF355" s="163"/>
      <c r="XG355" s="163"/>
      <c r="XH355" s="163"/>
      <c r="XI355" s="163"/>
      <c r="XJ355" s="163"/>
      <c r="XK355" s="163"/>
      <c r="XL355" s="163"/>
      <c r="XM355" s="163"/>
      <c r="XN355" s="163"/>
      <c r="XO355" s="163"/>
      <c r="XP355" s="163"/>
      <c r="XQ355" s="163"/>
      <c r="XR355" s="163"/>
      <c r="XS355" s="163"/>
      <c r="XT355" s="163"/>
      <c r="XU355" s="163"/>
      <c r="XV355" s="163"/>
      <c r="XW355" s="163"/>
      <c r="XX355" s="163"/>
      <c r="XY355" s="163"/>
      <c r="XZ355" s="163"/>
      <c r="YA355" s="163"/>
      <c r="YB355" s="163"/>
      <c r="YC355" s="163"/>
      <c r="YD355" s="163"/>
      <c r="YE355" s="163"/>
      <c r="YF355" s="163"/>
      <c r="YG355" s="163"/>
      <c r="YH355" s="163"/>
      <c r="YI355" s="163"/>
      <c r="YJ355" s="163"/>
      <c r="YK355" s="163"/>
      <c r="YL355" s="163"/>
      <c r="YM355" s="163"/>
      <c r="YN355" s="163"/>
      <c r="YO355" s="163"/>
      <c r="YP355" s="163"/>
      <c r="YQ355" s="163"/>
      <c r="YR355" s="163"/>
      <c r="YS355" s="163"/>
      <c r="YT355" s="163"/>
      <c r="YU355" s="163"/>
      <c r="YV355" s="163"/>
      <c r="YW355" s="163"/>
      <c r="YX355" s="163"/>
      <c r="YY355" s="163"/>
      <c r="YZ355" s="163"/>
      <c r="ZA355" s="163"/>
      <c r="ZB355" s="163"/>
      <c r="ZC355" s="163"/>
      <c r="ZD355" s="163"/>
      <c r="ZE355" s="163"/>
      <c r="ZF355" s="163"/>
      <c r="ZG355" s="163"/>
      <c r="ZH355" s="163"/>
      <c r="ZI355" s="163"/>
      <c r="ZJ355" s="163"/>
      <c r="ZK355" s="163"/>
      <c r="ZL355" s="163"/>
      <c r="ZM355" s="163"/>
      <c r="ZN355" s="163"/>
      <c r="ZO355" s="163"/>
      <c r="ZP355" s="163"/>
      <c r="ZQ355" s="163"/>
      <c r="ZR355" s="163"/>
      <c r="ZS355" s="163"/>
      <c r="ZT355" s="163"/>
      <c r="ZU355" s="163"/>
      <c r="ZV355" s="163"/>
      <c r="ZW355" s="163"/>
      <c r="ZX355" s="163"/>
      <c r="ZY355" s="163"/>
      <c r="ZZ355" s="163"/>
      <c r="AAA355" s="163"/>
      <c r="AAB355" s="163"/>
      <c r="AAC355" s="163"/>
      <c r="AAD355" s="163"/>
      <c r="AAE355" s="163"/>
      <c r="AAF355" s="163"/>
      <c r="AAG355" s="163"/>
      <c r="AAH355" s="163"/>
      <c r="AAI355" s="163"/>
      <c r="AAJ355" s="163"/>
      <c r="AAK355" s="163"/>
      <c r="AAL355" s="163"/>
      <c r="AAM355" s="163"/>
      <c r="AAN355" s="163"/>
      <c r="AAO355" s="163"/>
      <c r="AAP355" s="163"/>
      <c r="AAQ355" s="163"/>
      <c r="AAR355" s="163"/>
      <c r="AAS355" s="163"/>
      <c r="AAT355" s="163"/>
      <c r="AAU355" s="163"/>
      <c r="AAV355" s="163"/>
      <c r="AAW355" s="163"/>
      <c r="AAX355" s="163"/>
      <c r="AAY355" s="163"/>
      <c r="AAZ355" s="163"/>
      <c r="ABA355" s="163"/>
      <c r="ABB355" s="163"/>
      <c r="ABC355" s="163"/>
      <c r="ABD355" s="163"/>
      <c r="ABE355" s="163"/>
      <c r="ABF355" s="163"/>
      <c r="ABG355" s="163"/>
      <c r="ABH355" s="163"/>
      <c r="ABI355" s="163"/>
      <c r="ABJ355" s="163"/>
      <c r="ABK355" s="163"/>
      <c r="ABL355" s="163"/>
      <c r="ABM355" s="163"/>
      <c r="ABN355" s="163"/>
      <c r="ABO355" s="163"/>
      <c r="ABP355" s="163"/>
      <c r="ABQ355" s="163"/>
      <c r="ABR355" s="163"/>
      <c r="ABS355" s="163"/>
      <c r="ABT355" s="163"/>
      <c r="ABU355" s="163"/>
      <c r="ABV355" s="163"/>
      <c r="ABW355" s="163"/>
      <c r="ABX355" s="163"/>
      <c r="ABY355" s="163"/>
      <c r="ABZ355" s="163"/>
      <c r="ACA355" s="163"/>
      <c r="ACB355" s="163"/>
      <c r="ACC355" s="163"/>
      <c r="ACD355" s="163"/>
      <c r="ACE355" s="163"/>
      <c r="ACF355" s="163"/>
      <c r="ACG355" s="163"/>
      <c r="ACH355" s="163"/>
      <c r="ACI355" s="163"/>
      <c r="ACJ355" s="163"/>
      <c r="ACK355" s="163"/>
      <c r="ACL355" s="163"/>
      <c r="ACM355" s="163"/>
      <c r="ACN355" s="163"/>
      <c r="ACO355" s="163"/>
      <c r="ACP355" s="163"/>
      <c r="ACQ355" s="163"/>
      <c r="ACR355" s="163"/>
      <c r="ACS355" s="163"/>
      <c r="ACT355" s="163"/>
      <c r="ACU355" s="163"/>
      <c r="ACV355" s="163"/>
      <c r="ACW355" s="163"/>
      <c r="ACX355" s="163"/>
      <c r="ACY355" s="163"/>
      <c r="ACZ355" s="163"/>
      <c r="ADA355" s="163"/>
    </row>
    <row r="356" spans="1:781" ht="15" customHeight="1" x14ac:dyDescent="0.3">
      <c r="A356" s="164">
        <f>COUNT(A3:A354)</f>
        <v>351</v>
      </c>
      <c r="C356" s="150"/>
      <c r="M356" s="155"/>
      <c r="AB356" s="165"/>
      <c r="AC356" s="166"/>
      <c r="AD356" s="167" t="s">
        <v>944</v>
      </c>
      <c r="AE356" s="168"/>
      <c r="AF356" s="169"/>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c r="BO356" s="142"/>
      <c r="BP356" s="142"/>
      <c r="BQ356" s="142"/>
      <c r="BR356" s="142"/>
      <c r="BS356" s="142"/>
      <c r="BT356" s="142"/>
      <c r="BU356" s="142"/>
      <c r="BV356" s="142"/>
      <c r="BW356" s="142"/>
      <c r="BX356" s="142"/>
      <c r="BY356" s="142"/>
      <c r="BZ356" s="142"/>
      <c r="CA356" s="142"/>
      <c r="CB356" s="142"/>
      <c r="CC356" s="142"/>
      <c r="CD356" s="142"/>
      <c r="CE356" s="142"/>
      <c r="CF356" s="142"/>
      <c r="CG356" s="142"/>
      <c r="CH356" s="142"/>
      <c r="CI356" s="142"/>
      <c r="CJ356" s="142"/>
      <c r="CK356" s="142"/>
      <c r="CL356" s="142"/>
      <c r="CM356" s="142"/>
      <c r="CN356" s="142"/>
      <c r="CO356" s="142"/>
      <c r="CP356" s="142"/>
      <c r="CQ356" s="142"/>
      <c r="CR356" s="142"/>
      <c r="CS356" s="142"/>
      <c r="CT356" s="142"/>
      <c r="CU356" s="142"/>
      <c r="CV356" s="142"/>
      <c r="CW356" s="142"/>
      <c r="CX356" s="142"/>
      <c r="CY356" s="142"/>
      <c r="CZ356" s="142"/>
      <c r="DA356" s="142"/>
      <c r="DB356" s="142"/>
      <c r="DC356" s="142"/>
      <c r="DD356" s="142"/>
      <c r="DE356" s="142"/>
      <c r="DF356" s="142"/>
      <c r="DG356" s="142"/>
      <c r="DH356" s="142"/>
      <c r="DI356" s="142"/>
      <c r="DJ356" s="142"/>
      <c r="DK356" s="142"/>
      <c r="DL356" s="142"/>
      <c r="DM356" s="142"/>
      <c r="DN356" s="142"/>
      <c r="DO356" s="142"/>
      <c r="DP356" s="142"/>
      <c r="DQ356" s="142"/>
      <c r="DR356" s="142"/>
      <c r="DS356" s="142"/>
      <c r="DT356" s="142"/>
      <c r="DU356" s="142"/>
      <c r="DV356" s="142"/>
      <c r="DW356" s="142"/>
      <c r="DX356" s="142"/>
      <c r="DY356" s="142"/>
      <c r="DZ356" s="142"/>
      <c r="EA356" s="142"/>
      <c r="EB356" s="142"/>
      <c r="EC356" s="142"/>
      <c r="ED356" s="163"/>
      <c r="EE356" s="163"/>
      <c r="EF356" s="163"/>
      <c r="EG356" s="163"/>
      <c r="EH356" s="163"/>
      <c r="EI356" s="163"/>
      <c r="EJ356" s="163"/>
      <c r="EK356" s="163"/>
      <c r="EL356" s="163"/>
      <c r="EM356" s="163"/>
      <c r="EN356" s="163"/>
      <c r="EO356" s="163"/>
      <c r="EP356" s="163"/>
      <c r="EQ356" s="163"/>
      <c r="ER356" s="163"/>
      <c r="ES356" s="163"/>
      <c r="ET356" s="163"/>
      <c r="EU356" s="163"/>
      <c r="EV356" s="163"/>
      <c r="EW356" s="163"/>
      <c r="EX356" s="163"/>
      <c r="EY356" s="163"/>
      <c r="EZ356" s="163"/>
      <c r="FA356" s="163"/>
      <c r="FB356" s="163"/>
      <c r="FC356" s="163"/>
      <c r="FD356" s="163"/>
      <c r="FE356" s="163"/>
      <c r="FF356" s="163"/>
      <c r="FG356" s="163"/>
      <c r="FH356" s="163"/>
      <c r="FI356" s="163"/>
      <c r="FJ356" s="163"/>
      <c r="FK356" s="163"/>
      <c r="FL356" s="163"/>
      <c r="FM356" s="163"/>
      <c r="FN356" s="163"/>
      <c r="FO356" s="163"/>
      <c r="FP356" s="163"/>
      <c r="FQ356" s="163"/>
      <c r="FR356" s="163"/>
      <c r="FS356" s="163"/>
      <c r="FT356" s="163"/>
      <c r="FU356" s="163"/>
      <c r="FV356" s="163"/>
      <c r="FW356" s="163"/>
      <c r="FX356" s="163"/>
      <c r="FY356" s="163"/>
      <c r="FZ356" s="163"/>
      <c r="GA356" s="163"/>
      <c r="GB356" s="163"/>
      <c r="GC356" s="163"/>
      <c r="GD356" s="163"/>
      <c r="GE356" s="163"/>
      <c r="GF356" s="163"/>
      <c r="GG356" s="163"/>
      <c r="GH356" s="163"/>
      <c r="GI356" s="163"/>
      <c r="GJ356" s="163"/>
      <c r="GK356" s="163"/>
      <c r="GL356" s="163"/>
      <c r="GM356" s="163"/>
      <c r="GN356" s="163"/>
      <c r="GO356" s="163"/>
      <c r="GP356" s="163"/>
      <c r="GQ356" s="163"/>
      <c r="GR356" s="163"/>
      <c r="GS356" s="163"/>
      <c r="GT356" s="163"/>
      <c r="GU356" s="163"/>
      <c r="GV356" s="163"/>
      <c r="GW356" s="163"/>
      <c r="GX356" s="163"/>
      <c r="GY356" s="163"/>
      <c r="GZ356" s="163"/>
      <c r="HA356" s="163"/>
      <c r="HB356" s="163"/>
      <c r="HC356" s="163"/>
      <c r="HD356" s="163"/>
      <c r="HE356" s="163"/>
      <c r="HF356" s="163"/>
      <c r="HG356" s="163"/>
      <c r="HH356" s="163"/>
      <c r="HI356" s="163"/>
      <c r="HJ356" s="163"/>
      <c r="HK356" s="163"/>
      <c r="HL356" s="163"/>
      <c r="HM356" s="163"/>
      <c r="HN356" s="163"/>
      <c r="HO356" s="163"/>
      <c r="HP356" s="163"/>
      <c r="HQ356" s="163"/>
      <c r="HR356" s="163"/>
      <c r="HS356" s="163"/>
      <c r="HT356" s="163"/>
      <c r="HU356" s="163"/>
      <c r="HV356" s="163"/>
      <c r="HW356" s="163"/>
      <c r="HX356" s="163"/>
      <c r="HY356" s="163"/>
      <c r="HZ356" s="163"/>
      <c r="IA356" s="163"/>
      <c r="IB356" s="163"/>
      <c r="IC356" s="163"/>
      <c r="ID356" s="163"/>
      <c r="IE356" s="163"/>
      <c r="IF356" s="163"/>
      <c r="IG356" s="163"/>
      <c r="IH356" s="163"/>
      <c r="II356" s="163"/>
      <c r="IJ356" s="163"/>
      <c r="IK356" s="163"/>
      <c r="IL356" s="163"/>
      <c r="IM356" s="163"/>
      <c r="IN356" s="163"/>
      <c r="IO356" s="163"/>
      <c r="IP356" s="163"/>
      <c r="IQ356" s="163"/>
      <c r="IR356" s="163"/>
      <c r="IS356" s="163"/>
      <c r="IT356" s="163"/>
      <c r="IU356" s="163"/>
      <c r="IV356" s="163"/>
      <c r="IW356" s="163"/>
      <c r="IX356" s="163"/>
      <c r="IY356" s="163"/>
      <c r="IZ356" s="163"/>
      <c r="JA356" s="163"/>
      <c r="JB356" s="163"/>
      <c r="JC356" s="163"/>
      <c r="JD356" s="163"/>
      <c r="JE356" s="163"/>
      <c r="JF356" s="163"/>
      <c r="JG356" s="163"/>
      <c r="JH356" s="163"/>
      <c r="JI356" s="163"/>
      <c r="JJ356" s="163"/>
      <c r="JK356" s="163"/>
      <c r="JL356" s="163"/>
      <c r="JM356" s="163"/>
      <c r="JN356" s="163"/>
      <c r="JO356" s="163"/>
      <c r="JP356" s="163"/>
      <c r="JQ356" s="163"/>
      <c r="JR356" s="163"/>
      <c r="JS356" s="163"/>
      <c r="JT356" s="163"/>
      <c r="JU356" s="163"/>
      <c r="JV356" s="163"/>
      <c r="JW356" s="163"/>
      <c r="JX356" s="163"/>
      <c r="JY356" s="163"/>
      <c r="JZ356" s="163"/>
      <c r="KA356" s="163"/>
      <c r="KB356" s="163"/>
      <c r="KC356" s="163"/>
      <c r="KD356" s="163"/>
      <c r="KE356" s="163"/>
      <c r="KF356" s="163"/>
      <c r="KG356" s="163"/>
      <c r="KH356" s="163"/>
      <c r="KI356" s="163"/>
      <c r="KJ356" s="163"/>
      <c r="KK356" s="163"/>
      <c r="KL356" s="163"/>
      <c r="KM356" s="163"/>
      <c r="KN356" s="163"/>
      <c r="KO356" s="163"/>
      <c r="KP356" s="163"/>
      <c r="KQ356" s="163"/>
      <c r="KR356" s="163"/>
      <c r="KS356" s="163"/>
      <c r="KT356" s="163"/>
      <c r="KU356" s="163"/>
      <c r="KV356" s="163"/>
      <c r="KW356" s="163"/>
      <c r="KX356" s="163"/>
      <c r="KY356" s="163"/>
      <c r="KZ356" s="163"/>
      <c r="LA356" s="163"/>
      <c r="LB356" s="163"/>
      <c r="LC356" s="163"/>
      <c r="LD356" s="163"/>
      <c r="LE356" s="163"/>
      <c r="LF356" s="163"/>
      <c r="LG356" s="163"/>
      <c r="LH356" s="163"/>
      <c r="LI356" s="163"/>
      <c r="LJ356" s="163"/>
      <c r="LK356" s="163"/>
      <c r="LL356" s="163"/>
      <c r="LM356" s="163"/>
      <c r="LN356" s="163"/>
      <c r="LO356" s="163"/>
      <c r="LP356" s="163"/>
      <c r="LQ356" s="163"/>
      <c r="LR356" s="163"/>
      <c r="LS356" s="163"/>
      <c r="LT356" s="163"/>
      <c r="LU356" s="163"/>
      <c r="LV356" s="163"/>
      <c r="LW356" s="163"/>
      <c r="LX356" s="163"/>
      <c r="LY356" s="163"/>
      <c r="LZ356" s="163"/>
      <c r="MA356" s="163"/>
      <c r="MB356" s="163"/>
      <c r="MC356" s="163"/>
      <c r="MD356" s="163"/>
      <c r="ME356" s="163"/>
      <c r="MF356" s="163"/>
      <c r="MG356" s="163"/>
      <c r="MH356" s="163"/>
      <c r="MI356" s="163"/>
      <c r="MJ356" s="163"/>
      <c r="MK356" s="163"/>
      <c r="ML356" s="163"/>
      <c r="MM356" s="163"/>
      <c r="MN356" s="163"/>
      <c r="MO356" s="163"/>
      <c r="MP356" s="163"/>
      <c r="MQ356" s="163"/>
      <c r="MR356" s="163"/>
      <c r="MS356" s="163"/>
      <c r="MT356" s="163"/>
      <c r="MU356" s="163"/>
      <c r="MV356" s="163"/>
      <c r="MW356" s="163"/>
      <c r="MX356" s="163"/>
      <c r="MY356" s="163"/>
      <c r="MZ356" s="163"/>
      <c r="NA356" s="163"/>
      <c r="NB356" s="163"/>
      <c r="NC356" s="163"/>
      <c r="ND356" s="163"/>
      <c r="NE356" s="163"/>
      <c r="NF356" s="163"/>
      <c r="NG356" s="163"/>
      <c r="NH356" s="163"/>
      <c r="NI356" s="163"/>
      <c r="NJ356" s="163"/>
      <c r="NK356" s="163"/>
      <c r="NL356" s="163"/>
      <c r="NM356" s="163"/>
      <c r="NN356" s="163"/>
      <c r="NO356" s="163"/>
      <c r="NP356" s="163"/>
      <c r="NQ356" s="163"/>
      <c r="NR356" s="163"/>
      <c r="NS356" s="163"/>
      <c r="NT356" s="163"/>
      <c r="NU356" s="163"/>
      <c r="NV356" s="163"/>
      <c r="NW356" s="163"/>
      <c r="NX356" s="163"/>
      <c r="NY356" s="163"/>
      <c r="NZ356" s="163"/>
      <c r="OA356" s="163"/>
      <c r="OB356" s="163"/>
      <c r="OC356" s="163"/>
      <c r="OD356" s="163"/>
      <c r="OE356" s="163"/>
      <c r="OF356" s="163"/>
      <c r="OG356" s="163"/>
      <c r="OH356" s="163"/>
      <c r="OI356" s="163"/>
      <c r="OJ356" s="163"/>
      <c r="OK356" s="163"/>
      <c r="OL356" s="163"/>
      <c r="OM356" s="163"/>
      <c r="ON356" s="163"/>
      <c r="OO356" s="163"/>
      <c r="OP356" s="163"/>
      <c r="OQ356" s="163"/>
      <c r="OR356" s="163"/>
      <c r="OS356" s="163"/>
      <c r="OT356" s="163"/>
      <c r="OU356" s="163"/>
      <c r="OV356" s="163"/>
      <c r="OW356" s="163"/>
      <c r="OX356" s="163"/>
      <c r="OY356" s="163"/>
      <c r="OZ356" s="163"/>
      <c r="PA356" s="163"/>
      <c r="PB356" s="163"/>
      <c r="PC356" s="163"/>
      <c r="PD356" s="163"/>
      <c r="PE356" s="163"/>
      <c r="PF356" s="163"/>
      <c r="PG356" s="163"/>
      <c r="PH356" s="163"/>
      <c r="PI356" s="163"/>
      <c r="PJ356" s="163"/>
      <c r="PK356" s="163"/>
      <c r="PL356" s="163"/>
      <c r="PM356" s="163"/>
      <c r="PN356" s="163"/>
      <c r="PO356" s="163"/>
      <c r="PP356" s="163"/>
      <c r="PQ356" s="163"/>
      <c r="PR356" s="163"/>
      <c r="PS356" s="163"/>
      <c r="PT356" s="163"/>
      <c r="PU356" s="163"/>
      <c r="PV356" s="163"/>
      <c r="PW356" s="163"/>
      <c r="PX356" s="163"/>
      <c r="PY356" s="163"/>
      <c r="PZ356" s="163"/>
      <c r="QA356" s="163"/>
      <c r="QB356" s="163"/>
      <c r="QC356" s="163"/>
      <c r="QD356" s="163"/>
      <c r="QE356" s="163"/>
      <c r="QF356" s="163"/>
      <c r="QG356" s="163"/>
      <c r="QH356" s="163"/>
      <c r="QI356" s="163"/>
      <c r="QJ356" s="163"/>
      <c r="QK356" s="163"/>
      <c r="QL356" s="163"/>
      <c r="QM356" s="163"/>
      <c r="QN356" s="163"/>
      <c r="QO356" s="163"/>
      <c r="QP356" s="163"/>
      <c r="QQ356" s="163"/>
      <c r="QR356" s="163"/>
      <c r="QS356" s="163"/>
      <c r="QT356" s="163"/>
      <c r="QU356" s="163"/>
      <c r="QV356" s="163"/>
      <c r="QW356" s="163"/>
      <c r="QX356" s="163"/>
      <c r="QY356" s="163"/>
      <c r="QZ356" s="163"/>
      <c r="RA356" s="163"/>
      <c r="RB356" s="163"/>
      <c r="RC356" s="163"/>
      <c r="RD356" s="163"/>
      <c r="RE356" s="163"/>
      <c r="RF356" s="163"/>
      <c r="RG356" s="163"/>
      <c r="RH356" s="163"/>
      <c r="RI356" s="163"/>
      <c r="RJ356" s="163"/>
      <c r="RK356" s="163"/>
      <c r="RL356" s="163"/>
      <c r="RM356" s="163"/>
      <c r="RN356" s="163"/>
      <c r="RO356" s="163"/>
      <c r="RP356" s="163"/>
      <c r="RQ356" s="163"/>
      <c r="RR356" s="163"/>
      <c r="RS356" s="163"/>
      <c r="RT356" s="163"/>
      <c r="RU356" s="163"/>
      <c r="RV356" s="163"/>
      <c r="RW356" s="163"/>
      <c r="RX356" s="163"/>
      <c r="RY356" s="163"/>
      <c r="RZ356" s="163"/>
      <c r="SA356" s="163"/>
      <c r="SB356" s="163"/>
      <c r="SC356" s="163"/>
      <c r="SD356" s="163"/>
      <c r="SE356" s="163"/>
      <c r="SF356" s="163"/>
      <c r="SG356" s="163"/>
      <c r="SH356" s="163"/>
      <c r="SI356" s="163"/>
      <c r="SJ356" s="163"/>
      <c r="SK356" s="163"/>
      <c r="SL356" s="163"/>
      <c r="SM356" s="163"/>
      <c r="SN356" s="163"/>
      <c r="SO356" s="163"/>
      <c r="SP356" s="163"/>
      <c r="SQ356" s="163"/>
      <c r="SR356" s="163"/>
      <c r="SS356" s="163"/>
      <c r="ST356" s="163"/>
      <c r="SU356" s="163"/>
      <c r="SV356" s="163"/>
      <c r="SW356" s="163"/>
      <c r="SX356" s="163"/>
      <c r="SY356" s="163"/>
      <c r="SZ356" s="163"/>
      <c r="TA356" s="163"/>
      <c r="TB356" s="163"/>
      <c r="TC356" s="163"/>
      <c r="TD356" s="163"/>
      <c r="TE356" s="163"/>
      <c r="TF356" s="163"/>
      <c r="TG356" s="163"/>
      <c r="TH356" s="163"/>
      <c r="TI356" s="163"/>
      <c r="TJ356" s="163"/>
      <c r="TK356" s="163"/>
      <c r="TL356" s="163"/>
      <c r="TM356" s="163"/>
      <c r="TN356" s="163"/>
      <c r="TO356" s="163"/>
      <c r="TP356" s="163"/>
      <c r="TQ356" s="163"/>
      <c r="TR356" s="163"/>
      <c r="TS356" s="163"/>
      <c r="TT356" s="163"/>
      <c r="TU356" s="163"/>
      <c r="TV356" s="163"/>
      <c r="TW356" s="163"/>
      <c r="TX356" s="163"/>
      <c r="TY356" s="163"/>
      <c r="TZ356" s="163"/>
      <c r="UA356" s="163"/>
      <c r="UB356" s="163"/>
      <c r="UC356" s="163"/>
      <c r="UD356" s="163"/>
      <c r="UE356" s="163"/>
      <c r="UF356" s="163"/>
      <c r="UG356" s="163"/>
      <c r="UH356" s="163"/>
      <c r="UI356" s="163"/>
      <c r="UJ356" s="163"/>
      <c r="UK356" s="163"/>
      <c r="UL356" s="163"/>
      <c r="UM356" s="163"/>
      <c r="UN356" s="163"/>
      <c r="UO356" s="163"/>
      <c r="UP356" s="163"/>
      <c r="UQ356" s="163"/>
      <c r="UR356" s="163"/>
      <c r="US356" s="163"/>
      <c r="UT356" s="163"/>
      <c r="UU356" s="163"/>
      <c r="UV356" s="163"/>
      <c r="UW356" s="163"/>
      <c r="UX356" s="163"/>
      <c r="UY356" s="163"/>
      <c r="UZ356" s="163"/>
      <c r="VA356" s="163"/>
      <c r="VB356" s="163"/>
      <c r="VC356" s="163"/>
      <c r="VD356" s="163"/>
      <c r="VE356" s="163"/>
      <c r="VF356" s="163"/>
      <c r="VG356" s="163"/>
      <c r="VH356" s="163"/>
      <c r="VI356" s="163"/>
      <c r="VJ356" s="163"/>
      <c r="VK356" s="163"/>
      <c r="VL356" s="163"/>
      <c r="VM356" s="163"/>
      <c r="VN356" s="163"/>
      <c r="VO356" s="163"/>
      <c r="VP356" s="163"/>
      <c r="VQ356" s="163"/>
      <c r="VR356" s="163"/>
      <c r="VS356" s="163"/>
      <c r="VT356" s="163"/>
      <c r="VU356" s="163"/>
      <c r="VV356" s="163"/>
      <c r="VW356" s="163"/>
      <c r="VX356" s="163"/>
      <c r="VY356" s="163"/>
      <c r="VZ356" s="163"/>
      <c r="WA356" s="163"/>
      <c r="WB356" s="163"/>
      <c r="WC356" s="163"/>
      <c r="WD356" s="163"/>
      <c r="WE356" s="163"/>
      <c r="WF356" s="163"/>
      <c r="WG356" s="163"/>
      <c r="WH356" s="163"/>
      <c r="WI356" s="163"/>
      <c r="WJ356" s="163"/>
      <c r="WK356" s="163"/>
      <c r="WL356" s="163"/>
      <c r="WM356" s="163"/>
      <c r="WN356" s="163"/>
      <c r="WO356" s="163"/>
      <c r="WP356" s="163"/>
      <c r="WQ356" s="163"/>
      <c r="WR356" s="163"/>
      <c r="WS356" s="163"/>
      <c r="WT356" s="163"/>
      <c r="WU356" s="163"/>
      <c r="WV356" s="163"/>
      <c r="WW356" s="163"/>
      <c r="WX356" s="163"/>
      <c r="WY356" s="163"/>
      <c r="WZ356" s="163"/>
      <c r="XA356" s="163"/>
      <c r="XB356" s="163"/>
      <c r="XC356" s="163"/>
      <c r="XD356" s="163"/>
      <c r="XE356" s="163"/>
      <c r="XF356" s="163"/>
      <c r="XG356" s="163"/>
      <c r="XH356" s="163"/>
      <c r="XI356" s="163"/>
      <c r="XJ356" s="163"/>
      <c r="XK356" s="163"/>
      <c r="XL356" s="163"/>
      <c r="XM356" s="163"/>
      <c r="XN356" s="163"/>
      <c r="XO356" s="163"/>
      <c r="XP356" s="163"/>
      <c r="XQ356" s="163"/>
      <c r="XR356" s="163"/>
      <c r="XS356" s="163"/>
      <c r="XT356" s="163"/>
      <c r="XU356" s="163"/>
      <c r="XV356" s="163"/>
      <c r="XW356" s="163"/>
      <c r="XX356" s="163"/>
      <c r="XY356" s="163"/>
      <c r="XZ356" s="163"/>
      <c r="YA356" s="163"/>
      <c r="YB356" s="163"/>
      <c r="YC356" s="163"/>
      <c r="YD356" s="163"/>
      <c r="YE356" s="163"/>
      <c r="YF356" s="163"/>
      <c r="YG356" s="163"/>
      <c r="YH356" s="163"/>
      <c r="YI356" s="163"/>
      <c r="YJ356" s="163"/>
      <c r="YK356" s="163"/>
      <c r="YL356" s="163"/>
      <c r="YM356" s="163"/>
      <c r="YN356" s="163"/>
      <c r="YO356" s="163"/>
      <c r="YP356" s="163"/>
      <c r="YQ356" s="163"/>
      <c r="YR356" s="163"/>
      <c r="YS356" s="163"/>
      <c r="YT356" s="163"/>
      <c r="YU356" s="163"/>
      <c r="YV356" s="163"/>
      <c r="YW356" s="163"/>
      <c r="YX356" s="163"/>
      <c r="YY356" s="163"/>
      <c r="YZ356" s="163"/>
      <c r="ZA356" s="163"/>
      <c r="ZB356" s="163"/>
      <c r="ZC356" s="163"/>
      <c r="ZD356" s="163"/>
      <c r="ZE356" s="163"/>
      <c r="ZF356" s="163"/>
      <c r="ZG356" s="163"/>
      <c r="ZH356" s="163"/>
      <c r="ZI356" s="163"/>
      <c r="ZJ356" s="163"/>
      <c r="ZK356" s="163"/>
      <c r="ZL356" s="163"/>
      <c r="ZM356" s="163"/>
      <c r="ZN356" s="163"/>
      <c r="ZO356" s="163"/>
      <c r="ZP356" s="163"/>
      <c r="ZQ356" s="163"/>
      <c r="ZR356" s="163"/>
      <c r="ZS356" s="163"/>
      <c r="ZT356" s="163"/>
      <c r="ZU356" s="163"/>
      <c r="ZV356" s="163"/>
      <c r="ZW356" s="163"/>
      <c r="ZX356" s="163"/>
      <c r="ZY356" s="163"/>
      <c r="ZZ356" s="163"/>
      <c r="AAA356" s="163"/>
      <c r="AAB356" s="163"/>
      <c r="AAC356" s="163"/>
      <c r="AAD356" s="163"/>
      <c r="AAE356" s="163"/>
      <c r="AAF356" s="163"/>
      <c r="AAG356" s="163"/>
      <c r="AAH356" s="163"/>
      <c r="AAI356" s="163"/>
      <c r="AAJ356" s="163"/>
      <c r="AAK356" s="163"/>
      <c r="AAL356" s="163"/>
      <c r="AAM356" s="163"/>
      <c r="AAN356" s="163"/>
      <c r="AAO356" s="163"/>
      <c r="AAP356" s="163"/>
      <c r="AAQ356" s="163"/>
      <c r="AAR356" s="163"/>
      <c r="AAS356" s="163"/>
      <c r="AAT356" s="163"/>
      <c r="AAU356" s="163"/>
      <c r="AAV356" s="163"/>
      <c r="AAW356" s="163"/>
      <c r="AAX356" s="163"/>
      <c r="AAY356" s="163"/>
      <c r="AAZ356" s="163"/>
      <c r="ABA356" s="163"/>
      <c r="ABB356" s="163"/>
      <c r="ABC356" s="163"/>
      <c r="ABD356" s="163"/>
      <c r="ABE356" s="163"/>
      <c r="ABF356" s="163"/>
      <c r="ABG356" s="163"/>
      <c r="ABH356" s="163"/>
      <c r="ABI356" s="163"/>
      <c r="ABJ356" s="163"/>
      <c r="ABK356" s="163"/>
      <c r="ABL356" s="163"/>
      <c r="ABM356" s="163"/>
      <c r="ABN356" s="163"/>
      <c r="ABO356" s="163"/>
      <c r="ABP356" s="163"/>
      <c r="ABQ356" s="163"/>
      <c r="ABR356" s="163"/>
      <c r="ABS356" s="163"/>
      <c r="ABT356" s="163"/>
      <c r="ABU356" s="163"/>
      <c r="ABV356" s="163"/>
      <c r="ABW356" s="163"/>
      <c r="ABX356" s="163"/>
      <c r="ABY356" s="163"/>
      <c r="ABZ356" s="163"/>
      <c r="ACA356" s="163"/>
      <c r="ACB356" s="163"/>
      <c r="ACC356" s="163"/>
      <c r="ACD356" s="163"/>
      <c r="ACE356" s="163"/>
      <c r="ACF356" s="163"/>
      <c r="ACG356" s="163"/>
      <c r="ACH356" s="163"/>
      <c r="ACI356" s="163"/>
      <c r="ACJ356" s="163"/>
      <c r="ACK356" s="163"/>
      <c r="ACL356" s="163"/>
      <c r="ACM356" s="163"/>
      <c r="ACN356" s="163"/>
      <c r="ACO356" s="163"/>
      <c r="ACP356" s="163"/>
      <c r="ACQ356" s="163"/>
      <c r="ACR356" s="163"/>
      <c r="ACS356" s="163"/>
      <c r="ACT356" s="163"/>
      <c r="ACU356" s="163"/>
      <c r="ACV356" s="163"/>
      <c r="ACW356" s="163"/>
      <c r="ACX356" s="163"/>
      <c r="ACY356" s="163"/>
      <c r="ACZ356" s="163"/>
      <c r="ADA356" s="163"/>
    </row>
    <row r="357" spans="1:781" ht="15" customHeight="1" x14ac:dyDescent="0.3">
      <c r="A357" s="170"/>
      <c r="C357" s="150"/>
      <c r="M357" s="155"/>
      <c r="AB357" s="171" t="s">
        <v>945</v>
      </c>
      <c r="AC357" s="2">
        <f>SUMIF(AC1:AC354,"&gt;0")</f>
        <v>130.20882040099059</v>
      </c>
      <c r="AD357" s="2">
        <f>SUMIF(AD1:AD354,"&gt;0")</f>
        <v>75.154615384615397</v>
      </c>
      <c r="AE357" s="2">
        <f>SUMIF(AE1:AE354,"&gt;0")</f>
        <v>191.07142857142856</v>
      </c>
      <c r="AF357" s="172">
        <f>SUMIF(AF1:AF354,"&gt;0")</f>
        <v>396.30642757919469</v>
      </c>
      <c r="AH357" s="2" t="e">
        <f>SUM(AH1:AH354)</f>
        <v>#VALUE!</v>
      </c>
      <c r="AI357" s="2">
        <f>SUM(AI1:AI354)</f>
        <v>52.921588594298939</v>
      </c>
      <c r="AJ357" s="2">
        <f>SUM(AJ1:AJ354)</f>
        <v>3.1931615202121169</v>
      </c>
      <c r="AK357" s="1" t="s">
        <v>946</v>
      </c>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c r="BO357" s="142"/>
      <c r="BP357" s="142"/>
      <c r="BQ357" s="142"/>
      <c r="BR357" s="142"/>
      <c r="BS357" s="142"/>
      <c r="BT357" s="142"/>
      <c r="BU357" s="142"/>
      <c r="BV357" s="142"/>
      <c r="BW357" s="142"/>
      <c r="BX357" s="142"/>
      <c r="BY357" s="142"/>
      <c r="BZ357" s="142"/>
      <c r="CA357" s="142"/>
      <c r="CB357" s="142"/>
      <c r="CC357" s="142"/>
      <c r="CD357" s="142"/>
      <c r="CE357" s="142"/>
      <c r="CF357" s="142"/>
      <c r="CG357" s="142"/>
      <c r="CH357" s="142"/>
      <c r="CI357" s="142"/>
      <c r="CJ357" s="142"/>
      <c r="CK357" s="142"/>
      <c r="CL357" s="142"/>
      <c r="CM357" s="142"/>
      <c r="CN357" s="142"/>
      <c r="CO357" s="142"/>
      <c r="CP357" s="142"/>
      <c r="CQ357" s="142"/>
      <c r="CR357" s="142"/>
      <c r="CS357" s="142"/>
      <c r="CT357" s="142"/>
      <c r="CU357" s="142"/>
      <c r="CV357" s="142"/>
      <c r="CW357" s="142"/>
      <c r="CX357" s="142"/>
      <c r="CY357" s="142"/>
      <c r="CZ357" s="142"/>
      <c r="DA357" s="142"/>
      <c r="DB357" s="142"/>
      <c r="DC357" s="142"/>
      <c r="DD357" s="142"/>
      <c r="DE357" s="142"/>
      <c r="DF357" s="142"/>
      <c r="DG357" s="142"/>
      <c r="DH357" s="142"/>
      <c r="DI357" s="142"/>
      <c r="DJ357" s="142"/>
      <c r="DK357" s="142"/>
      <c r="DL357" s="142"/>
      <c r="DM357" s="142"/>
      <c r="DN357" s="142"/>
      <c r="DO357" s="142"/>
      <c r="DP357" s="142"/>
      <c r="DQ357" s="142"/>
      <c r="DR357" s="142"/>
      <c r="DS357" s="142"/>
      <c r="DT357" s="142"/>
      <c r="DU357" s="142"/>
      <c r="DV357" s="142"/>
      <c r="DW357" s="142"/>
      <c r="DX357" s="142"/>
      <c r="DY357" s="142"/>
      <c r="DZ357" s="142"/>
      <c r="EA357" s="142"/>
      <c r="EB357" s="142"/>
      <c r="EC357" s="142"/>
      <c r="ED357" s="163"/>
      <c r="EE357" s="163"/>
      <c r="EF357" s="163"/>
      <c r="EG357" s="163"/>
      <c r="EH357" s="163"/>
      <c r="EI357" s="163"/>
      <c r="EJ357" s="163"/>
      <c r="EK357" s="163"/>
      <c r="EL357" s="163"/>
      <c r="EM357" s="163"/>
      <c r="EN357" s="163"/>
      <c r="EO357" s="163"/>
      <c r="EP357" s="163"/>
      <c r="EQ357" s="163"/>
      <c r="ER357" s="163"/>
      <c r="ES357" s="163"/>
      <c r="ET357" s="163"/>
      <c r="EU357" s="163"/>
      <c r="EV357" s="163"/>
      <c r="EW357" s="163"/>
      <c r="EX357" s="163"/>
      <c r="EY357" s="163"/>
      <c r="EZ357" s="163"/>
      <c r="FA357" s="163"/>
      <c r="FB357" s="163"/>
      <c r="FC357" s="163"/>
      <c r="FD357" s="163"/>
      <c r="FE357" s="163"/>
      <c r="FF357" s="163"/>
      <c r="FG357" s="163"/>
      <c r="FH357" s="163"/>
      <c r="FI357" s="163"/>
      <c r="FJ357" s="163"/>
      <c r="FK357" s="163"/>
      <c r="FL357" s="163"/>
      <c r="FM357" s="163"/>
      <c r="FN357" s="163"/>
      <c r="FO357" s="163"/>
      <c r="FP357" s="163"/>
      <c r="FQ357" s="163"/>
      <c r="FR357" s="163"/>
      <c r="FS357" s="163"/>
      <c r="FT357" s="163"/>
      <c r="FU357" s="163"/>
      <c r="FV357" s="163"/>
      <c r="FW357" s="163"/>
      <c r="FX357" s="163"/>
      <c r="FY357" s="163"/>
      <c r="FZ357" s="163"/>
      <c r="GA357" s="163"/>
      <c r="GB357" s="163"/>
      <c r="GC357" s="163"/>
      <c r="GD357" s="163"/>
      <c r="GE357" s="163"/>
      <c r="GF357" s="163"/>
      <c r="GG357" s="163"/>
      <c r="GH357" s="163"/>
      <c r="GI357" s="163"/>
      <c r="GJ357" s="163"/>
      <c r="GK357" s="163"/>
      <c r="GL357" s="163"/>
      <c r="GM357" s="163"/>
      <c r="GN357" s="163"/>
      <c r="GO357" s="163"/>
      <c r="GP357" s="163"/>
      <c r="GQ357" s="163"/>
      <c r="GR357" s="163"/>
      <c r="GS357" s="163"/>
      <c r="GT357" s="163"/>
      <c r="GU357" s="163"/>
      <c r="GV357" s="163"/>
      <c r="GW357" s="163"/>
      <c r="GX357" s="163"/>
      <c r="GY357" s="163"/>
      <c r="GZ357" s="163"/>
      <c r="HA357" s="163"/>
      <c r="HB357" s="163"/>
      <c r="HC357" s="163"/>
      <c r="HD357" s="163"/>
      <c r="HE357" s="163"/>
      <c r="HF357" s="163"/>
      <c r="HG357" s="163"/>
      <c r="HH357" s="163"/>
      <c r="HI357" s="163"/>
      <c r="HJ357" s="163"/>
      <c r="HK357" s="163"/>
      <c r="HL357" s="163"/>
      <c r="HM357" s="163"/>
      <c r="HN357" s="163"/>
      <c r="HO357" s="163"/>
      <c r="HP357" s="163"/>
      <c r="HQ357" s="163"/>
      <c r="HR357" s="163"/>
      <c r="HS357" s="163"/>
      <c r="HT357" s="163"/>
      <c r="HU357" s="163"/>
      <c r="HV357" s="163"/>
      <c r="HW357" s="163"/>
      <c r="HX357" s="163"/>
      <c r="HY357" s="163"/>
      <c r="HZ357" s="163"/>
      <c r="IA357" s="163"/>
      <c r="IB357" s="163"/>
      <c r="IC357" s="163"/>
      <c r="ID357" s="163"/>
      <c r="IE357" s="163"/>
      <c r="IF357" s="163"/>
      <c r="IG357" s="163"/>
      <c r="IH357" s="163"/>
      <c r="II357" s="163"/>
      <c r="IJ357" s="163"/>
      <c r="IK357" s="163"/>
      <c r="IL357" s="163"/>
      <c r="IM357" s="163"/>
      <c r="IN357" s="163"/>
      <c r="IO357" s="163"/>
      <c r="IP357" s="163"/>
      <c r="IQ357" s="163"/>
      <c r="IR357" s="163"/>
      <c r="IS357" s="163"/>
      <c r="IT357" s="163"/>
      <c r="IU357" s="163"/>
      <c r="IV357" s="163"/>
      <c r="IW357" s="163"/>
      <c r="IX357" s="163"/>
      <c r="IY357" s="163"/>
      <c r="IZ357" s="163"/>
      <c r="JA357" s="163"/>
      <c r="JB357" s="163"/>
      <c r="JC357" s="163"/>
      <c r="JD357" s="163"/>
      <c r="JE357" s="163"/>
      <c r="JF357" s="163"/>
      <c r="JG357" s="163"/>
      <c r="JH357" s="163"/>
      <c r="JI357" s="163"/>
      <c r="JJ357" s="163"/>
      <c r="JK357" s="163"/>
      <c r="JL357" s="163"/>
      <c r="JM357" s="163"/>
      <c r="JN357" s="163"/>
      <c r="JO357" s="163"/>
      <c r="JP357" s="163"/>
      <c r="JQ357" s="163"/>
      <c r="JR357" s="163"/>
      <c r="JS357" s="163"/>
      <c r="JT357" s="163"/>
      <c r="JU357" s="163"/>
      <c r="JV357" s="163"/>
      <c r="JW357" s="163"/>
      <c r="JX357" s="163"/>
      <c r="JY357" s="163"/>
      <c r="JZ357" s="163"/>
      <c r="KA357" s="163"/>
      <c r="KB357" s="163"/>
      <c r="KC357" s="163"/>
      <c r="KD357" s="163"/>
      <c r="KE357" s="163"/>
      <c r="KF357" s="163"/>
      <c r="KG357" s="163"/>
      <c r="KH357" s="163"/>
      <c r="KI357" s="163"/>
      <c r="KJ357" s="163"/>
      <c r="KK357" s="163"/>
      <c r="KL357" s="163"/>
      <c r="KM357" s="163"/>
      <c r="KN357" s="163"/>
      <c r="KO357" s="163"/>
      <c r="KP357" s="163"/>
      <c r="KQ357" s="163"/>
      <c r="KR357" s="163"/>
      <c r="KS357" s="163"/>
      <c r="KT357" s="163"/>
      <c r="KU357" s="163"/>
      <c r="KV357" s="163"/>
      <c r="KW357" s="163"/>
      <c r="KX357" s="163"/>
      <c r="KY357" s="163"/>
      <c r="KZ357" s="163"/>
      <c r="LA357" s="163"/>
      <c r="LB357" s="163"/>
      <c r="LC357" s="163"/>
      <c r="LD357" s="163"/>
      <c r="LE357" s="163"/>
      <c r="LF357" s="163"/>
      <c r="LG357" s="163"/>
      <c r="LH357" s="163"/>
      <c r="LI357" s="163"/>
      <c r="LJ357" s="163"/>
      <c r="LK357" s="163"/>
      <c r="LL357" s="163"/>
      <c r="LM357" s="163"/>
      <c r="LN357" s="163"/>
      <c r="LO357" s="163"/>
      <c r="LP357" s="163"/>
      <c r="LQ357" s="163"/>
      <c r="LR357" s="163"/>
      <c r="LS357" s="163"/>
      <c r="LT357" s="163"/>
      <c r="LU357" s="163"/>
      <c r="LV357" s="163"/>
      <c r="LW357" s="163"/>
      <c r="LX357" s="163"/>
      <c r="LY357" s="163"/>
      <c r="LZ357" s="163"/>
      <c r="MA357" s="163"/>
      <c r="MB357" s="163"/>
      <c r="MC357" s="163"/>
      <c r="MD357" s="163"/>
      <c r="ME357" s="163"/>
      <c r="MF357" s="163"/>
      <c r="MG357" s="163"/>
      <c r="MH357" s="163"/>
      <c r="MI357" s="163"/>
      <c r="MJ357" s="163"/>
      <c r="MK357" s="163"/>
      <c r="ML357" s="163"/>
      <c r="MM357" s="163"/>
      <c r="MN357" s="163"/>
      <c r="MO357" s="163"/>
      <c r="MP357" s="163"/>
      <c r="MQ357" s="163"/>
      <c r="MR357" s="163"/>
      <c r="MS357" s="163"/>
      <c r="MT357" s="163"/>
      <c r="MU357" s="163"/>
      <c r="MV357" s="163"/>
      <c r="MW357" s="163"/>
      <c r="MX357" s="163"/>
      <c r="MY357" s="163"/>
      <c r="MZ357" s="163"/>
      <c r="NA357" s="163"/>
      <c r="NB357" s="163"/>
      <c r="NC357" s="163"/>
      <c r="ND357" s="163"/>
      <c r="NE357" s="163"/>
      <c r="NF357" s="163"/>
      <c r="NG357" s="163"/>
      <c r="NH357" s="163"/>
      <c r="NI357" s="163"/>
      <c r="NJ357" s="163"/>
      <c r="NK357" s="163"/>
      <c r="NL357" s="163"/>
      <c r="NM357" s="163"/>
      <c r="NN357" s="163"/>
      <c r="NO357" s="163"/>
      <c r="NP357" s="163"/>
      <c r="NQ357" s="163"/>
      <c r="NR357" s="163"/>
      <c r="NS357" s="163"/>
      <c r="NT357" s="163"/>
      <c r="NU357" s="163"/>
      <c r="NV357" s="163"/>
      <c r="NW357" s="163"/>
      <c r="NX357" s="163"/>
      <c r="NY357" s="163"/>
      <c r="NZ357" s="163"/>
      <c r="OA357" s="163"/>
      <c r="OB357" s="163"/>
      <c r="OC357" s="163"/>
      <c r="OD357" s="163"/>
      <c r="OE357" s="163"/>
      <c r="OF357" s="163"/>
      <c r="OG357" s="163"/>
      <c r="OH357" s="163"/>
      <c r="OI357" s="163"/>
      <c r="OJ357" s="163"/>
      <c r="OK357" s="163"/>
      <c r="OL357" s="163"/>
      <c r="OM357" s="163"/>
      <c r="ON357" s="163"/>
      <c r="OO357" s="163"/>
      <c r="OP357" s="163"/>
      <c r="OQ357" s="163"/>
      <c r="OR357" s="163"/>
      <c r="OS357" s="163"/>
      <c r="OT357" s="163"/>
      <c r="OU357" s="163"/>
      <c r="OV357" s="163"/>
      <c r="OW357" s="163"/>
      <c r="OX357" s="163"/>
      <c r="OY357" s="163"/>
      <c r="OZ357" s="163"/>
      <c r="PA357" s="163"/>
      <c r="PB357" s="163"/>
      <c r="PC357" s="163"/>
      <c r="PD357" s="163"/>
      <c r="PE357" s="163"/>
      <c r="PF357" s="163"/>
      <c r="PG357" s="163"/>
      <c r="PH357" s="163"/>
      <c r="PI357" s="163"/>
      <c r="PJ357" s="163"/>
      <c r="PK357" s="163"/>
      <c r="PL357" s="163"/>
      <c r="PM357" s="163"/>
      <c r="PN357" s="163"/>
      <c r="PO357" s="163"/>
      <c r="PP357" s="163"/>
      <c r="PQ357" s="163"/>
      <c r="PR357" s="163"/>
      <c r="PS357" s="163"/>
      <c r="PT357" s="163"/>
      <c r="PU357" s="163"/>
      <c r="PV357" s="163"/>
      <c r="PW357" s="163"/>
      <c r="PX357" s="163"/>
      <c r="PY357" s="163"/>
      <c r="PZ357" s="163"/>
      <c r="QA357" s="163"/>
      <c r="QB357" s="163"/>
      <c r="QC357" s="163"/>
      <c r="QD357" s="163"/>
      <c r="QE357" s="163"/>
      <c r="QF357" s="163"/>
      <c r="QG357" s="163"/>
      <c r="QH357" s="163"/>
      <c r="QI357" s="163"/>
      <c r="QJ357" s="163"/>
      <c r="QK357" s="163"/>
      <c r="QL357" s="163"/>
      <c r="QM357" s="163"/>
      <c r="QN357" s="163"/>
      <c r="QO357" s="163"/>
      <c r="QP357" s="163"/>
      <c r="QQ357" s="163"/>
      <c r="QR357" s="163"/>
      <c r="QS357" s="163"/>
      <c r="QT357" s="163"/>
      <c r="QU357" s="163"/>
      <c r="QV357" s="163"/>
      <c r="QW357" s="163"/>
      <c r="QX357" s="163"/>
      <c r="QY357" s="163"/>
      <c r="QZ357" s="163"/>
      <c r="RA357" s="163"/>
      <c r="RB357" s="163"/>
      <c r="RC357" s="163"/>
      <c r="RD357" s="163"/>
      <c r="RE357" s="163"/>
      <c r="RF357" s="163"/>
      <c r="RG357" s="163"/>
      <c r="RH357" s="163"/>
      <c r="RI357" s="163"/>
      <c r="RJ357" s="163"/>
      <c r="RK357" s="163"/>
      <c r="RL357" s="163"/>
      <c r="RM357" s="163"/>
      <c r="RN357" s="163"/>
      <c r="RO357" s="163"/>
      <c r="RP357" s="163"/>
      <c r="RQ357" s="163"/>
      <c r="RR357" s="163"/>
      <c r="RS357" s="163"/>
      <c r="RT357" s="163"/>
      <c r="RU357" s="163"/>
      <c r="RV357" s="163"/>
      <c r="RW357" s="163"/>
      <c r="RX357" s="163"/>
      <c r="RY357" s="163"/>
      <c r="RZ357" s="163"/>
      <c r="SA357" s="163"/>
      <c r="SB357" s="163"/>
      <c r="SC357" s="163"/>
      <c r="SD357" s="163"/>
      <c r="SE357" s="163"/>
      <c r="SF357" s="163"/>
      <c r="SG357" s="163"/>
      <c r="SH357" s="163"/>
      <c r="SI357" s="163"/>
      <c r="SJ357" s="163"/>
      <c r="SK357" s="163"/>
      <c r="SL357" s="163"/>
      <c r="SM357" s="163"/>
      <c r="SN357" s="163"/>
      <c r="SO357" s="163"/>
      <c r="SP357" s="163"/>
      <c r="SQ357" s="163"/>
      <c r="SR357" s="163"/>
      <c r="SS357" s="163"/>
      <c r="ST357" s="163"/>
      <c r="SU357" s="163"/>
      <c r="SV357" s="163"/>
      <c r="SW357" s="163"/>
      <c r="SX357" s="163"/>
      <c r="SY357" s="163"/>
      <c r="SZ357" s="163"/>
      <c r="TA357" s="163"/>
      <c r="TB357" s="163"/>
      <c r="TC357" s="163"/>
      <c r="TD357" s="163"/>
      <c r="TE357" s="163"/>
      <c r="TF357" s="163"/>
      <c r="TG357" s="163"/>
      <c r="TH357" s="163"/>
      <c r="TI357" s="163"/>
      <c r="TJ357" s="163"/>
      <c r="TK357" s="163"/>
      <c r="TL357" s="163"/>
      <c r="TM357" s="163"/>
      <c r="TN357" s="163"/>
      <c r="TO357" s="163"/>
      <c r="TP357" s="163"/>
      <c r="TQ357" s="163"/>
      <c r="TR357" s="163"/>
      <c r="TS357" s="163"/>
      <c r="TT357" s="163"/>
      <c r="TU357" s="163"/>
      <c r="TV357" s="163"/>
      <c r="TW357" s="163"/>
      <c r="TX357" s="163"/>
      <c r="TY357" s="163"/>
      <c r="TZ357" s="163"/>
      <c r="UA357" s="163"/>
      <c r="UB357" s="163"/>
      <c r="UC357" s="163"/>
      <c r="UD357" s="163"/>
      <c r="UE357" s="163"/>
      <c r="UF357" s="163"/>
      <c r="UG357" s="163"/>
      <c r="UH357" s="163"/>
      <c r="UI357" s="163"/>
      <c r="UJ357" s="163"/>
      <c r="UK357" s="163"/>
      <c r="UL357" s="163"/>
      <c r="UM357" s="163"/>
      <c r="UN357" s="163"/>
      <c r="UO357" s="163"/>
      <c r="UP357" s="163"/>
      <c r="UQ357" s="163"/>
      <c r="UR357" s="163"/>
      <c r="US357" s="163"/>
      <c r="UT357" s="163"/>
      <c r="UU357" s="163"/>
      <c r="UV357" s="163"/>
      <c r="UW357" s="163"/>
      <c r="UX357" s="163"/>
      <c r="UY357" s="163"/>
      <c r="UZ357" s="163"/>
      <c r="VA357" s="163"/>
      <c r="VB357" s="163"/>
      <c r="VC357" s="163"/>
      <c r="VD357" s="163"/>
      <c r="VE357" s="163"/>
      <c r="VF357" s="163"/>
      <c r="VG357" s="163"/>
      <c r="VH357" s="163"/>
      <c r="VI357" s="163"/>
      <c r="VJ357" s="163"/>
      <c r="VK357" s="163"/>
      <c r="VL357" s="163"/>
      <c r="VM357" s="163"/>
      <c r="VN357" s="163"/>
      <c r="VO357" s="163"/>
      <c r="VP357" s="163"/>
      <c r="VQ357" s="163"/>
      <c r="VR357" s="163"/>
      <c r="VS357" s="163"/>
      <c r="VT357" s="163"/>
      <c r="VU357" s="163"/>
      <c r="VV357" s="163"/>
      <c r="VW357" s="163"/>
      <c r="VX357" s="163"/>
      <c r="VY357" s="163"/>
      <c r="VZ357" s="163"/>
      <c r="WA357" s="163"/>
      <c r="WB357" s="163"/>
      <c r="WC357" s="163"/>
      <c r="WD357" s="163"/>
      <c r="WE357" s="163"/>
      <c r="WF357" s="163"/>
      <c r="WG357" s="163"/>
      <c r="WH357" s="163"/>
      <c r="WI357" s="163"/>
      <c r="WJ357" s="163"/>
      <c r="WK357" s="163"/>
      <c r="WL357" s="163"/>
      <c r="WM357" s="163"/>
      <c r="WN357" s="163"/>
      <c r="WO357" s="163"/>
      <c r="WP357" s="163"/>
      <c r="WQ357" s="163"/>
      <c r="WR357" s="163"/>
      <c r="WS357" s="163"/>
      <c r="WT357" s="163"/>
      <c r="WU357" s="163"/>
      <c r="WV357" s="163"/>
      <c r="WW357" s="163"/>
      <c r="WX357" s="163"/>
      <c r="WY357" s="163"/>
      <c r="WZ357" s="163"/>
      <c r="XA357" s="163"/>
      <c r="XB357" s="163"/>
      <c r="XC357" s="163"/>
      <c r="XD357" s="163"/>
      <c r="XE357" s="163"/>
      <c r="XF357" s="163"/>
      <c r="XG357" s="163"/>
      <c r="XH357" s="163"/>
      <c r="XI357" s="163"/>
      <c r="XJ357" s="163"/>
      <c r="XK357" s="163"/>
      <c r="XL357" s="163"/>
      <c r="XM357" s="163"/>
      <c r="XN357" s="163"/>
      <c r="XO357" s="163"/>
      <c r="XP357" s="163"/>
      <c r="XQ357" s="163"/>
      <c r="XR357" s="163"/>
      <c r="XS357" s="163"/>
      <c r="XT357" s="163"/>
      <c r="XU357" s="163"/>
      <c r="XV357" s="163"/>
      <c r="XW357" s="163"/>
      <c r="XX357" s="163"/>
      <c r="XY357" s="163"/>
      <c r="XZ357" s="163"/>
      <c r="YA357" s="163"/>
      <c r="YB357" s="163"/>
      <c r="YC357" s="163"/>
      <c r="YD357" s="163"/>
      <c r="YE357" s="163"/>
      <c r="YF357" s="163"/>
      <c r="YG357" s="163"/>
      <c r="YH357" s="163"/>
      <c r="YI357" s="163"/>
      <c r="YJ357" s="163"/>
      <c r="YK357" s="163"/>
      <c r="YL357" s="163"/>
      <c r="YM357" s="163"/>
      <c r="YN357" s="163"/>
      <c r="YO357" s="163"/>
      <c r="YP357" s="163"/>
      <c r="YQ357" s="163"/>
      <c r="YR357" s="163"/>
      <c r="YS357" s="163"/>
      <c r="YT357" s="163"/>
      <c r="YU357" s="163"/>
      <c r="YV357" s="163"/>
      <c r="YW357" s="163"/>
      <c r="YX357" s="163"/>
      <c r="YY357" s="163"/>
      <c r="YZ357" s="163"/>
      <c r="ZA357" s="163"/>
      <c r="ZB357" s="163"/>
      <c r="ZC357" s="163"/>
      <c r="ZD357" s="163"/>
      <c r="ZE357" s="163"/>
      <c r="ZF357" s="163"/>
      <c r="ZG357" s="163"/>
      <c r="ZH357" s="163"/>
      <c r="ZI357" s="163"/>
      <c r="ZJ357" s="163"/>
      <c r="ZK357" s="163"/>
      <c r="ZL357" s="163"/>
      <c r="ZM357" s="163"/>
      <c r="ZN357" s="163"/>
      <c r="ZO357" s="163"/>
      <c r="ZP357" s="163"/>
      <c r="ZQ357" s="163"/>
      <c r="ZR357" s="163"/>
      <c r="ZS357" s="163"/>
      <c r="ZT357" s="163"/>
      <c r="ZU357" s="163"/>
      <c r="ZV357" s="163"/>
      <c r="ZW357" s="163"/>
      <c r="ZX357" s="163"/>
      <c r="ZY357" s="163"/>
      <c r="ZZ357" s="163"/>
      <c r="AAA357" s="163"/>
      <c r="AAB357" s="163"/>
      <c r="AAC357" s="163"/>
      <c r="AAD357" s="163"/>
      <c r="AAE357" s="163"/>
      <c r="AAF357" s="163"/>
      <c r="AAG357" s="163"/>
      <c r="AAH357" s="163"/>
      <c r="AAI357" s="163"/>
      <c r="AAJ357" s="163"/>
      <c r="AAK357" s="163"/>
      <c r="AAL357" s="163"/>
      <c r="AAM357" s="163"/>
      <c r="AAN357" s="163"/>
      <c r="AAO357" s="163"/>
      <c r="AAP357" s="163"/>
      <c r="AAQ357" s="163"/>
      <c r="AAR357" s="163"/>
      <c r="AAS357" s="163"/>
      <c r="AAT357" s="163"/>
      <c r="AAU357" s="163"/>
      <c r="AAV357" s="163"/>
      <c r="AAW357" s="163"/>
      <c r="AAX357" s="163"/>
      <c r="AAY357" s="163"/>
      <c r="AAZ357" s="163"/>
      <c r="ABA357" s="163"/>
      <c r="ABB357" s="163"/>
      <c r="ABC357" s="163"/>
      <c r="ABD357" s="163"/>
      <c r="ABE357" s="163"/>
      <c r="ABF357" s="163"/>
      <c r="ABG357" s="163"/>
      <c r="ABH357" s="163"/>
      <c r="ABI357" s="163"/>
      <c r="ABJ357" s="163"/>
      <c r="ABK357" s="163"/>
      <c r="ABL357" s="163"/>
      <c r="ABM357" s="163"/>
      <c r="ABN357" s="163"/>
      <c r="ABO357" s="163"/>
      <c r="ABP357" s="163"/>
      <c r="ABQ357" s="163"/>
      <c r="ABR357" s="163"/>
      <c r="ABS357" s="163"/>
      <c r="ABT357" s="163"/>
      <c r="ABU357" s="163"/>
      <c r="ABV357" s="163"/>
      <c r="ABW357" s="163"/>
      <c r="ABX357" s="163"/>
      <c r="ABY357" s="163"/>
      <c r="ABZ357" s="163"/>
      <c r="ACA357" s="163"/>
      <c r="ACB357" s="163"/>
      <c r="ACC357" s="163"/>
      <c r="ACD357" s="163"/>
      <c r="ACE357" s="163"/>
      <c r="ACF357" s="163"/>
      <c r="ACG357" s="163"/>
      <c r="ACH357" s="163"/>
      <c r="ACI357" s="163"/>
      <c r="ACJ357" s="163"/>
      <c r="ACK357" s="163"/>
      <c r="ACL357" s="163"/>
      <c r="ACM357" s="163"/>
      <c r="ACN357" s="163"/>
      <c r="ACO357" s="163"/>
      <c r="ACP357" s="163"/>
      <c r="ACQ357" s="163"/>
      <c r="ACR357" s="163"/>
      <c r="ACS357" s="163"/>
      <c r="ACT357" s="163"/>
      <c r="ACU357" s="163"/>
      <c r="ACV357" s="163"/>
      <c r="ACW357" s="163"/>
      <c r="ACX357" s="163"/>
      <c r="ACY357" s="163"/>
      <c r="ACZ357" s="163"/>
      <c r="ADA357" s="163"/>
    </row>
    <row r="358" spans="1:781" ht="18.600000000000001" thickBot="1" x14ac:dyDescent="0.35">
      <c r="A358" s="173" t="s">
        <v>947</v>
      </c>
      <c r="B358" s="174"/>
      <c r="C358" s="150"/>
      <c r="M358" s="155"/>
      <c r="P358" s="173" t="s">
        <v>1</v>
      </c>
      <c r="Q358" s="175"/>
      <c r="AB358" s="176" t="s">
        <v>948</v>
      </c>
      <c r="AC358" s="177">
        <f>AVERAGE(AC1:AC354)</f>
        <v>0.40312328297520306</v>
      </c>
      <c r="AD358" s="177">
        <f>AVERAGE(AD1:AD354)</f>
        <v>0.23485817307692311</v>
      </c>
      <c r="AE358" s="178" t="e">
        <f>AVERAGE(AE1:AE354)</f>
        <v>#VALUE!</v>
      </c>
      <c r="AF358" s="179" t="e">
        <f>AVERAGE(AF1:AF354)</f>
        <v>#VALUE!</v>
      </c>
      <c r="AH358" s="2" t="e">
        <f>AVERAGE(AH1:AH354)</f>
        <v>#VALUE!</v>
      </c>
      <c r="AI358" s="2">
        <f>AVERAGE(AI1:AI354)</f>
        <v>0.16537996435718419</v>
      </c>
      <c r="AJ358" s="2">
        <f>AVERAGE(AJ1:AJ354)</f>
        <v>9.9786297506628645E-3</v>
      </c>
      <c r="AK358" s="1" t="s">
        <v>949</v>
      </c>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c r="BO358" s="142"/>
      <c r="BP358" s="142"/>
      <c r="BQ358" s="142"/>
      <c r="BR358" s="142"/>
      <c r="BS358" s="142"/>
      <c r="BT358" s="142"/>
      <c r="BU358" s="142"/>
      <c r="BV358" s="142"/>
      <c r="BW358" s="142"/>
      <c r="BX358" s="142"/>
      <c r="BY358" s="142"/>
      <c r="BZ358" s="142"/>
      <c r="CA358" s="142"/>
      <c r="CB358" s="142"/>
      <c r="CC358" s="142"/>
      <c r="CD358" s="142"/>
      <c r="CE358" s="142"/>
      <c r="CF358" s="142"/>
      <c r="CG358" s="142"/>
      <c r="CH358" s="142"/>
      <c r="CI358" s="142"/>
      <c r="CJ358" s="142"/>
      <c r="CK358" s="142"/>
      <c r="CL358" s="142"/>
      <c r="CM358" s="142"/>
      <c r="CN358" s="142"/>
      <c r="CO358" s="142"/>
      <c r="CP358" s="142"/>
      <c r="CQ358" s="142"/>
      <c r="CR358" s="142"/>
      <c r="CS358" s="142"/>
      <c r="CT358" s="142"/>
      <c r="CU358" s="142"/>
      <c r="CV358" s="142"/>
      <c r="CW358" s="142"/>
      <c r="CX358" s="142"/>
      <c r="CY358" s="142"/>
      <c r="CZ358" s="142"/>
      <c r="DA358" s="142"/>
      <c r="DB358" s="142"/>
      <c r="DC358" s="142"/>
      <c r="DD358" s="142"/>
      <c r="DE358" s="142"/>
      <c r="DF358" s="142"/>
      <c r="DG358" s="142"/>
      <c r="DH358" s="142"/>
      <c r="DI358" s="142"/>
      <c r="DJ358" s="142"/>
      <c r="DK358" s="142"/>
      <c r="DL358" s="142"/>
      <c r="DM358" s="142"/>
      <c r="DN358" s="142"/>
      <c r="DO358" s="142"/>
      <c r="DP358" s="142"/>
      <c r="DQ358" s="142"/>
      <c r="DR358" s="142"/>
      <c r="DS358" s="142"/>
      <c r="DT358" s="142"/>
      <c r="DU358" s="142"/>
      <c r="DV358" s="142"/>
      <c r="DW358" s="142"/>
      <c r="DX358" s="142"/>
      <c r="DY358" s="142"/>
      <c r="DZ358" s="142"/>
      <c r="EA358" s="142"/>
      <c r="EB358" s="142"/>
      <c r="EC358" s="142"/>
      <c r="ED358" s="163"/>
      <c r="EE358" s="163"/>
      <c r="EF358" s="163"/>
      <c r="EG358" s="163"/>
      <c r="EH358" s="163"/>
      <c r="EI358" s="163"/>
      <c r="EJ358" s="163"/>
      <c r="EK358" s="163"/>
      <c r="EL358" s="163"/>
      <c r="EM358" s="163"/>
      <c r="EN358" s="163"/>
      <c r="EO358" s="163"/>
      <c r="EP358" s="163"/>
      <c r="EQ358" s="163"/>
      <c r="ER358" s="163"/>
      <c r="ES358" s="163"/>
      <c r="ET358" s="163"/>
      <c r="EU358" s="163"/>
      <c r="EV358" s="163"/>
      <c r="EW358" s="163"/>
      <c r="EX358" s="163"/>
      <c r="EY358" s="163"/>
      <c r="EZ358" s="163"/>
      <c r="FA358" s="163"/>
      <c r="FB358" s="163"/>
      <c r="FC358" s="163"/>
      <c r="FD358" s="163"/>
      <c r="FE358" s="163"/>
      <c r="FF358" s="163"/>
      <c r="FG358" s="163"/>
      <c r="FH358" s="163"/>
      <c r="FI358" s="163"/>
      <c r="FJ358" s="163"/>
      <c r="FK358" s="163"/>
      <c r="FL358" s="163"/>
      <c r="FM358" s="163"/>
      <c r="FN358" s="163"/>
      <c r="FO358" s="163"/>
      <c r="FP358" s="163"/>
      <c r="FQ358" s="163"/>
      <c r="FR358" s="163"/>
      <c r="FS358" s="163"/>
      <c r="FT358" s="163"/>
      <c r="FU358" s="163"/>
      <c r="FV358" s="163"/>
      <c r="FW358" s="163"/>
      <c r="FX358" s="163"/>
      <c r="FY358" s="163"/>
      <c r="FZ358" s="163"/>
      <c r="GA358" s="163"/>
      <c r="GB358" s="163"/>
      <c r="GC358" s="163"/>
      <c r="GD358" s="163"/>
      <c r="GE358" s="163"/>
      <c r="GF358" s="163"/>
      <c r="GG358" s="163"/>
      <c r="GH358" s="163"/>
      <c r="GI358" s="163"/>
      <c r="GJ358" s="163"/>
      <c r="GK358" s="163"/>
      <c r="GL358" s="163"/>
      <c r="GM358" s="163"/>
      <c r="GN358" s="163"/>
      <c r="GO358" s="163"/>
      <c r="GP358" s="163"/>
      <c r="GQ358" s="163"/>
      <c r="GR358" s="163"/>
      <c r="GS358" s="163"/>
      <c r="GT358" s="163"/>
      <c r="GU358" s="163"/>
      <c r="GV358" s="163"/>
      <c r="GW358" s="163"/>
      <c r="GX358" s="163"/>
      <c r="GY358" s="163"/>
      <c r="GZ358" s="163"/>
      <c r="HA358" s="163"/>
      <c r="HB358" s="163"/>
      <c r="HC358" s="163"/>
      <c r="HD358" s="163"/>
      <c r="HE358" s="163"/>
      <c r="HF358" s="163"/>
      <c r="HG358" s="163"/>
      <c r="HH358" s="163"/>
      <c r="HI358" s="163"/>
      <c r="HJ358" s="163"/>
      <c r="HK358" s="163"/>
      <c r="HL358" s="163"/>
      <c r="HM358" s="163"/>
      <c r="HN358" s="163"/>
      <c r="HO358" s="163"/>
      <c r="HP358" s="163"/>
      <c r="HQ358" s="163"/>
      <c r="HR358" s="163"/>
      <c r="HS358" s="163"/>
      <c r="HT358" s="163"/>
      <c r="HU358" s="163"/>
      <c r="HV358" s="163"/>
      <c r="HW358" s="163"/>
      <c r="HX358" s="163"/>
      <c r="HY358" s="163"/>
      <c r="HZ358" s="163"/>
      <c r="IA358" s="163"/>
      <c r="IB358" s="163"/>
      <c r="IC358" s="163"/>
      <c r="ID358" s="163"/>
      <c r="IE358" s="163"/>
      <c r="IF358" s="163"/>
      <c r="IG358" s="163"/>
      <c r="IH358" s="163"/>
      <c r="II358" s="163"/>
      <c r="IJ358" s="163"/>
      <c r="IK358" s="163"/>
      <c r="IL358" s="163"/>
      <c r="IM358" s="163"/>
      <c r="IN358" s="163"/>
      <c r="IO358" s="163"/>
      <c r="IP358" s="163"/>
      <c r="IQ358" s="163"/>
      <c r="IR358" s="163"/>
      <c r="IS358" s="163"/>
      <c r="IT358" s="163"/>
      <c r="IU358" s="163"/>
      <c r="IV358" s="163"/>
      <c r="IW358" s="163"/>
      <c r="IX358" s="163"/>
      <c r="IY358" s="163"/>
      <c r="IZ358" s="163"/>
      <c r="JA358" s="163"/>
      <c r="JB358" s="163"/>
      <c r="JC358" s="163"/>
      <c r="JD358" s="163"/>
      <c r="JE358" s="163"/>
      <c r="JF358" s="163"/>
      <c r="JG358" s="163"/>
      <c r="JH358" s="163"/>
      <c r="JI358" s="163"/>
      <c r="JJ358" s="163"/>
      <c r="JK358" s="163"/>
      <c r="JL358" s="163"/>
      <c r="JM358" s="163"/>
      <c r="JN358" s="163"/>
      <c r="JO358" s="163"/>
      <c r="JP358" s="163"/>
      <c r="JQ358" s="163"/>
      <c r="JR358" s="163"/>
      <c r="JS358" s="163"/>
      <c r="JT358" s="163"/>
      <c r="JU358" s="163"/>
      <c r="JV358" s="163"/>
      <c r="JW358" s="163"/>
      <c r="JX358" s="163"/>
      <c r="JY358" s="163"/>
      <c r="JZ358" s="163"/>
      <c r="KA358" s="163"/>
      <c r="KB358" s="163"/>
      <c r="KC358" s="163"/>
      <c r="KD358" s="163"/>
      <c r="KE358" s="163"/>
      <c r="KF358" s="163"/>
      <c r="KG358" s="163"/>
      <c r="KH358" s="163"/>
      <c r="KI358" s="163"/>
      <c r="KJ358" s="163"/>
      <c r="KK358" s="163"/>
      <c r="KL358" s="163"/>
      <c r="KM358" s="163"/>
      <c r="KN358" s="163"/>
      <c r="KO358" s="163"/>
      <c r="KP358" s="163"/>
      <c r="KQ358" s="163"/>
      <c r="KR358" s="163"/>
      <c r="KS358" s="163"/>
      <c r="KT358" s="163"/>
      <c r="KU358" s="163"/>
      <c r="KV358" s="163"/>
      <c r="KW358" s="163"/>
      <c r="KX358" s="163"/>
      <c r="KY358" s="163"/>
      <c r="KZ358" s="163"/>
      <c r="LA358" s="163"/>
      <c r="LB358" s="163"/>
      <c r="LC358" s="163"/>
      <c r="LD358" s="163"/>
      <c r="LE358" s="163"/>
      <c r="LF358" s="163"/>
      <c r="LG358" s="163"/>
      <c r="LH358" s="163"/>
      <c r="LI358" s="163"/>
      <c r="LJ358" s="163"/>
      <c r="LK358" s="163"/>
      <c r="LL358" s="163"/>
      <c r="LM358" s="163"/>
      <c r="LN358" s="163"/>
      <c r="LO358" s="163"/>
      <c r="LP358" s="163"/>
      <c r="LQ358" s="163"/>
      <c r="LR358" s="163"/>
      <c r="LS358" s="163"/>
      <c r="LT358" s="163"/>
      <c r="LU358" s="163"/>
      <c r="LV358" s="163"/>
      <c r="LW358" s="163"/>
      <c r="LX358" s="163"/>
      <c r="LY358" s="163"/>
      <c r="LZ358" s="163"/>
      <c r="MA358" s="163"/>
      <c r="MB358" s="163"/>
      <c r="MC358" s="163"/>
      <c r="MD358" s="163"/>
      <c r="ME358" s="163"/>
      <c r="MF358" s="163"/>
      <c r="MG358" s="163"/>
      <c r="MH358" s="163"/>
      <c r="MI358" s="163"/>
      <c r="MJ358" s="163"/>
      <c r="MK358" s="163"/>
      <c r="ML358" s="163"/>
      <c r="MM358" s="163"/>
      <c r="MN358" s="163"/>
      <c r="MO358" s="163"/>
      <c r="MP358" s="163"/>
      <c r="MQ358" s="163"/>
      <c r="MR358" s="163"/>
      <c r="MS358" s="163"/>
      <c r="MT358" s="163"/>
      <c r="MU358" s="163"/>
      <c r="MV358" s="163"/>
      <c r="MW358" s="163"/>
      <c r="MX358" s="163"/>
      <c r="MY358" s="163"/>
      <c r="MZ358" s="163"/>
      <c r="NA358" s="163"/>
      <c r="NB358" s="163"/>
      <c r="NC358" s="163"/>
      <c r="ND358" s="163"/>
      <c r="NE358" s="163"/>
      <c r="NF358" s="163"/>
      <c r="NG358" s="163"/>
      <c r="NH358" s="163"/>
      <c r="NI358" s="163"/>
      <c r="NJ358" s="163"/>
      <c r="NK358" s="163"/>
      <c r="NL358" s="163"/>
      <c r="NM358" s="163"/>
      <c r="NN358" s="163"/>
      <c r="NO358" s="163"/>
      <c r="NP358" s="163"/>
      <c r="NQ358" s="163"/>
      <c r="NR358" s="163"/>
      <c r="NS358" s="163"/>
      <c r="NT358" s="163"/>
      <c r="NU358" s="163"/>
      <c r="NV358" s="163"/>
      <c r="NW358" s="163"/>
      <c r="NX358" s="163"/>
      <c r="NY358" s="163"/>
      <c r="NZ358" s="163"/>
      <c r="OA358" s="163"/>
      <c r="OB358" s="163"/>
      <c r="OC358" s="163"/>
      <c r="OD358" s="163"/>
      <c r="OE358" s="163"/>
      <c r="OF358" s="163"/>
      <c r="OG358" s="163"/>
      <c r="OH358" s="163"/>
      <c r="OI358" s="163"/>
      <c r="OJ358" s="163"/>
      <c r="OK358" s="163"/>
      <c r="OL358" s="163"/>
      <c r="OM358" s="163"/>
      <c r="ON358" s="163"/>
      <c r="OO358" s="163"/>
      <c r="OP358" s="163"/>
      <c r="OQ358" s="163"/>
      <c r="OR358" s="163"/>
      <c r="OS358" s="163"/>
      <c r="OT358" s="163"/>
      <c r="OU358" s="163"/>
      <c r="OV358" s="163"/>
      <c r="OW358" s="163"/>
      <c r="OX358" s="163"/>
      <c r="OY358" s="163"/>
      <c r="OZ358" s="163"/>
      <c r="PA358" s="163"/>
      <c r="PB358" s="163"/>
      <c r="PC358" s="163"/>
      <c r="PD358" s="163"/>
      <c r="PE358" s="163"/>
      <c r="PF358" s="163"/>
      <c r="PG358" s="163"/>
      <c r="PH358" s="163"/>
      <c r="PI358" s="163"/>
      <c r="PJ358" s="163"/>
      <c r="PK358" s="163"/>
      <c r="PL358" s="163"/>
      <c r="PM358" s="163"/>
      <c r="PN358" s="163"/>
      <c r="PO358" s="163"/>
      <c r="PP358" s="163"/>
      <c r="PQ358" s="163"/>
      <c r="PR358" s="163"/>
      <c r="PS358" s="163"/>
      <c r="PT358" s="163"/>
      <c r="PU358" s="163"/>
      <c r="PV358" s="163"/>
      <c r="PW358" s="163"/>
      <c r="PX358" s="163"/>
      <c r="PY358" s="163"/>
      <c r="PZ358" s="163"/>
      <c r="QA358" s="163"/>
      <c r="QB358" s="163"/>
      <c r="QC358" s="163"/>
      <c r="QD358" s="163"/>
      <c r="QE358" s="163"/>
      <c r="QF358" s="163"/>
      <c r="QG358" s="163"/>
      <c r="QH358" s="163"/>
      <c r="QI358" s="163"/>
      <c r="QJ358" s="163"/>
      <c r="QK358" s="163"/>
      <c r="QL358" s="163"/>
      <c r="QM358" s="163"/>
      <c r="QN358" s="163"/>
      <c r="QO358" s="163"/>
      <c r="QP358" s="163"/>
      <c r="QQ358" s="163"/>
      <c r="QR358" s="163"/>
      <c r="QS358" s="163"/>
      <c r="QT358" s="163"/>
      <c r="QU358" s="163"/>
      <c r="QV358" s="163"/>
      <c r="QW358" s="163"/>
      <c r="QX358" s="163"/>
      <c r="QY358" s="163"/>
      <c r="QZ358" s="163"/>
      <c r="RA358" s="163"/>
      <c r="RB358" s="163"/>
      <c r="RC358" s="163"/>
      <c r="RD358" s="163"/>
      <c r="RE358" s="163"/>
      <c r="RF358" s="163"/>
      <c r="RG358" s="163"/>
      <c r="RH358" s="163"/>
      <c r="RI358" s="163"/>
      <c r="RJ358" s="163"/>
      <c r="RK358" s="163"/>
      <c r="RL358" s="163"/>
      <c r="RM358" s="163"/>
      <c r="RN358" s="163"/>
      <c r="RO358" s="163"/>
      <c r="RP358" s="163"/>
      <c r="RQ358" s="163"/>
      <c r="RR358" s="163"/>
      <c r="RS358" s="163"/>
      <c r="RT358" s="163"/>
      <c r="RU358" s="163"/>
      <c r="RV358" s="163"/>
      <c r="RW358" s="163"/>
      <c r="RX358" s="163"/>
      <c r="RY358" s="163"/>
      <c r="RZ358" s="163"/>
      <c r="SA358" s="163"/>
      <c r="SB358" s="163"/>
      <c r="SC358" s="163"/>
      <c r="SD358" s="163"/>
      <c r="SE358" s="163"/>
      <c r="SF358" s="163"/>
      <c r="SG358" s="163"/>
      <c r="SH358" s="163"/>
      <c r="SI358" s="163"/>
      <c r="SJ358" s="163"/>
      <c r="SK358" s="163"/>
      <c r="SL358" s="163"/>
      <c r="SM358" s="163"/>
      <c r="SN358" s="163"/>
      <c r="SO358" s="163"/>
      <c r="SP358" s="163"/>
      <c r="SQ358" s="163"/>
      <c r="SR358" s="163"/>
      <c r="SS358" s="163"/>
      <c r="ST358" s="163"/>
      <c r="SU358" s="163"/>
      <c r="SV358" s="163"/>
      <c r="SW358" s="163"/>
      <c r="SX358" s="163"/>
      <c r="SY358" s="163"/>
      <c r="SZ358" s="163"/>
      <c r="TA358" s="163"/>
      <c r="TB358" s="163"/>
      <c r="TC358" s="163"/>
      <c r="TD358" s="163"/>
      <c r="TE358" s="163"/>
      <c r="TF358" s="163"/>
      <c r="TG358" s="163"/>
      <c r="TH358" s="163"/>
      <c r="TI358" s="163"/>
      <c r="TJ358" s="163"/>
      <c r="TK358" s="163"/>
      <c r="TL358" s="163"/>
      <c r="TM358" s="163"/>
      <c r="TN358" s="163"/>
      <c r="TO358" s="163"/>
      <c r="TP358" s="163"/>
      <c r="TQ358" s="163"/>
      <c r="TR358" s="163"/>
      <c r="TS358" s="163"/>
      <c r="TT358" s="163"/>
      <c r="TU358" s="163"/>
      <c r="TV358" s="163"/>
      <c r="TW358" s="163"/>
      <c r="TX358" s="163"/>
      <c r="TY358" s="163"/>
      <c r="TZ358" s="163"/>
      <c r="UA358" s="163"/>
      <c r="UB358" s="163"/>
      <c r="UC358" s="163"/>
      <c r="UD358" s="163"/>
      <c r="UE358" s="163"/>
      <c r="UF358" s="163"/>
      <c r="UG358" s="163"/>
      <c r="UH358" s="163"/>
      <c r="UI358" s="163"/>
      <c r="UJ358" s="163"/>
      <c r="UK358" s="163"/>
      <c r="UL358" s="163"/>
      <c r="UM358" s="163"/>
      <c r="UN358" s="163"/>
      <c r="UO358" s="163"/>
      <c r="UP358" s="163"/>
      <c r="UQ358" s="163"/>
      <c r="UR358" s="163"/>
      <c r="US358" s="163"/>
      <c r="UT358" s="163"/>
      <c r="UU358" s="163"/>
      <c r="UV358" s="163"/>
      <c r="UW358" s="163"/>
      <c r="UX358" s="163"/>
      <c r="UY358" s="163"/>
      <c r="UZ358" s="163"/>
      <c r="VA358" s="163"/>
      <c r="VB358" s="163"/>
      <c r="VC358" s="163"/>
      <c r="VD358" s="163"/>
      <c r="VE358" s="163"/>
      <c r="VF358" s="163"/>
      <c r="VG358" s="163"/>
      <c r="VH358" s="163"/>
      <c r="VI358" s="163"/>
      <c r="VJ358" s="163"/>
      <c r="VK358" s="163"/>
      <c r="VL358" s="163"/>
      <c r="VM358" s="163"/>
      <c r="VN358" s="163"/>
      <c r="VO358" s="163"/>
      <c r="VP358" s="163"/>
      <c r="VQ358" s="163"/>
      <c r="VR358" s="163"/>
      <c r="VS358" s="163"/>
      <c r="VT358" s="163"/>
      <c r="VU358" s="163"/>
      <c r="VV358" s="163"/>
      <c r="VW358" s="163"/>
      <c r="VX358" s="163"/>
      <c r="VY358" s="163"/>
      <c r="VZ358" s="163"/>
      <c r="WA358" s="163"/>
      <c r="WB358" s="163"/>
      <c r="WC358" s="163"/>
      <c r="WD358" s="163"/>
      <c r="WE358" s="163"/>
      <c r="WF358" s="163"/>
      <c r="WG358" s="163"/>
      <c r="WH358" s="163"/>
      <c r="WI358" s="163"/>
      <c r="WJ358" s="163"/>
      <c r="WK358" s="163"/>
      <c r="WL358" s="163"/>
      <c r="WM358" s="163"/>
      <c r="WN358" s="163"/>
      <c r="WO358" s="163"/>
      <c r="WP358" s="163"/>
      <c r="WQ358" s="163"/>
      <c r="WR358" s="163"/>
      <c r="WS358" s="163"/>
      <c r="WT358" s="163"/>
      <c r="WU358" s="163"/>
      <c r="WV358" s="163"/>
      <c r="WW358" s="163"/>
      <c r="WX358" s="163"/>
      <c r="WY358" s="163"/>
      <c r="WZ358" s="163"/>
      <c r="XA358" s="163"/>
      <c r="XB358" s="163"/>
      <c r="XC358" s="163"/>
      <c r="XD358" s="163"/>
      <c r="XE358" s="163"/>
      <c r="XF358" s="163"/>
      <c r="XG358" s="163"/>
      <c r="XH358" s="163"/>
      <c r="XI358" s="163"/>
      <c r="XJ358" s="163"/>
      <c r="XK358" s="163"/>
      <c r="XL358" s="163"/>
      <c r="XM358" s="163"/>
      <c r="XN358" s="163"/>
      <c r="XO358" s="163"/>
      <c r="XP358" s="163"/>
      <c r="XQ358" s="163"/>
      <c r="XR358" s="163"/>
      <c r="XS358" s="163"/>
      <c r="XT358" s="163"/>
      <c r="XU358" s="163"/>
      <c r="XV358" s="163"/>
      <c r="XW358" s="163"/>
      <c r="XX358" s="163"/>
      <c r="XY358" s="163"/>
      <c r="XZ358" s="163"/>
      <c r="YA358" s="163"/>
      <c r="YB358" s="163"/>
      <c r="YC358" s="163"/>
      <c r="YD358" s="163"/>
      <c r="YE358" s="163"/>
      <c r="YF358" s="163"/>
      <c r="YG358" s="163"/>
      <c r="YH358" s="163"/>
      <c r="YI358" s="163"/>
      <c r="YJ358" s="163"/>
      <c r="YK358" s="163"/>
      <c r="YL358" s="163"/>
      <c r="YM358" s="163"/>
      <c r="YN358" s="163"/>
      <c r="YO358" s="163"/>
      <c r="YP358" s="163"/>
      <c r="YQ358" s="163"/>
      <c r="YR358" s="163"/>
      <c r="YS358" s="163"/>
      <c r="YT358" s="163"/>
      <c r="YU358" s="163"/>
      <c r="YV358" s="163"/>
      <c r="YW358" s="163"/>
      <c r="YX358" s="163"/>
      <c r="YY358" s="163"/>
      <c r="YZ358" s="163"/>
      <c r="ZA358" s="163"/>
      <c r="ZB358" s="163"/>
      <c r="ZC358" s="163"/>
      <c r="ZD358" s="163"/>
      <c r="ZE358" s="163"/>
      <c r="ZF358" s="163"/>
      <c r="ZG358" s="163"/>
      <c r="ZH358" s="163"/>
      <c r="ZI358" s="163"/>
      <c r="ZJ358" s="163"/>
      <c r="ZK358" s="163"/>
      <c r="ZL358" s="163"/>
      <c r="ZM358" s="163"/>
      <c r="ZN358" s="163"/>
      <c r="ZO358" s="163"/>
      <c r="ZP358" s="163"/>
      <c r="ZQ358" s="163"/>
      <c r="ZR358" s="163"/>
      <c r="ZS358" s="163"/>
      <c r="ZT358" s="163"/>
      <c r="ZU358" s="163"/>
      <c r="ZV358" s="163"/>
      <c r="ZW358" s="163"/>
      <c r="ZX358" s="163"/>
      <c r="ZY358" s="163"/>
      <c r="ZZ358" s="163"/>
      <c r="AAA358" s="163"/>
      <c r="AAB358" s="163"/>
      <c r="AAC358" s="163"/>
      <c r="AAD358" s="163"/>
      <c r="AAE358" s="163"/>
      <c r="AAF358" s="163"/>
      <c r="AAG358" s="163"/>
      <c r="AAH358" s="163"/>
      <c r="AAI358" s="163"/>
      <c r="AAJ358" s="163"/>
      <c r="AAK358" s="163"/>
      <c r="AAL358" s="163"/>
      <c r="AAM358" s="163"/>
      <c r="AAN358" s="163"/>
      <c r="AAO358" s="163"/>
      <c r="AAP358" s="163"/>
      <c r="AAQ358" s="163"/>
      <c r="AAR358" s="163"/>
      <c r="AAS358" s="163"/>
      <c r="AAT358" s="163"/>
      <c r="AAU358" s="163"/>
      <c r="AAV358" s="163"/>
      <c r="AAW358" s="163"/>
      <c r="AAX358" s="163"/>
      <c r="AAY358" s="163"/>
      <c r="AAZ358" s="163"/>
      <c r="ABA358" s="163"/>
      <c r="ABB358" s="163"/>
      <c r="ABC358" s="163"/>
      <c r="ABD358" s="163"/>
      <c r="ABE358" s="163"/>
      <c r="ABF358" s="163"/>
      <c r="ABG358" s="163"/>
      <c r="ABH358" s="163"/>
      <c r="ABI358" s="163"/>
      <c r="ABJ358" s="163"/>
      <c r="ABK358" s="163"/>
      <c r="ABL358" s="163"/>
      <c r="ABM358" s="163"/>
      <c r="ABN358" s="163"/>
      <c r="ABO358" s="163"/>
      <c r="ABP358" s="163"/>
      <c r="ABQ358" s="163"/>
      <c r="ABR358" s="163"/>
      <c r="ABS358" s="163"/>
      <c r="ABT358" s="163"/>
      <c r="ABU358" s="163"/>
      <c r="ABV358" s="163"/>
      <c r="ABW358" s="163"/>
      <c r="ABX358" s="163"/>
      <c r="ABY358" s="163"/>
      <c r="ABZ358" s="163"/>
      <c r="ACA358" s="163"/>
      <c r="ACB358" s="163"/>
      <c r="ACC358" s="163"/>
      <c r="ACD358" s="163"/>
      <c r="ACE358" s="163"/>
      <c r="ACF358" s="163"/>
      <c r="ACG358" s="163"/>
      <c r="ACH358" s="163"/>
      <c r="ACI358" s="163"/>
      <c r="ACJ358" s="163"/>
      <c r="ACK358" s="163"/>
      <c r="ACL358" s="163"/>
      <c r="ACM358" s="163"/>
      <c r="ACN358" s="163"/>
      <c r="ACO358" s="163"/>
      <c r="ACP358" s="163"/>
      <c r="ACQ358" s="163"/>
      <c r="ACR358" s="163"/>
      <c r="ACS358" s="163"/>
      <c r="ACT358" s="163"/>
      <c r="ACU358" s="163"/>
      <c r="ACV358" s="163"/>
      <c r="ACW358" s="163"/>
      <c r="ACX358" s="163"/>
      <c r="ACY358" s="163"/>
      <c r="ACZ358" s="163"/>
      <c r="ADA358" s="163"/>
    </row>
    <row r="359" spans="1:781" ht="43.8" thickBot="1" x14ac:dyDescent="0.35">
      <c r="A359" s="414">
        <v>1</v>
      </c>
      <c r="B359" s="180" t="s">
        <v>950</v>
      </c>
      <c r="C359" s="150"/>
      <c r="E359" s="181"/>
      <c r="F359" s="182"/>
      <c r="I359" s="183"/>
      <c r="J359" s="183"/>
      <c r="K359" s="184"/>
      <c r="L359" s="185">
        <f>SUMIF($A$1:$A$358,"=1")/1</f>
        <v>50</v>
      </c>
      <c r="M359" s="155"/>
      <c r="P359" s="186">
        <v>1</v>
      </c>
      <c r="Q359" s="180" t="s">
        <v>951</v>
      </c>
      <c r="AB359" s="160"/>
      <c r="AC359" s="187"/>
      <c r="AD359" s="187"/>
      <c r="AE359" s="187"/>
      <c r="AF359" s="187"/>
      <c r="AK359" s="123"/>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c r="BO359" s="142"/>
      <c r="BP359" s="142"/>
      <c r="BQ359" s="142"/>
      <c r="BR359" s="142"/>
      <c r="BS359" s="142"/>
      <c r="BT359" s="142"/>
      <c r="BU359" s="142"/>
      <c r="BV359" s="142"/>
      <c r="BW359" s="142"/>
      <c r="BX359" s="142"/>
      <c r="BY359" s="142"/>
      <c r="BZ359" s="142"/>
      <c r="CA359" s="142"/>
      <c r="CB359" s="142"/>
      <c r="CC359" s="142"/>
      <c r="CD359" s="142"/>
      <c r="CE359" s="142"/>
      <c r="CF359" s="142"/>
      <c r="CG359" s="142"/>
      <c r="CH359" s="142"/>
      <c r="CI359" s="142"/>
      <c r="CJ359" s="142"/>
      <c r="CK359" s="142"/>
      <c r="CL359" s="142"/>
      <c r="CM359" s="142"/>
      <c r="CN359" s="142"/>
      <c r="CO359" s="142"/>
      <c r="CP359" s="142"/>
      <c r="CQ359" s="142"/>
      <c r="CR359" s="142"/>
      <c r="CS359" s="142"/>
      <c r="CT359" s="142"/>
      <c r="CU359" s="142"/>
      <c r="CV359" s="142"/>
      <c r="CW359" s="142"/>
      <c r="CX359" s="142"/>
      <c r="CY359" s="142"/>
      <c r="CZ359" s="142"/>
      <c r="DA359" s="142"/>
      <c r="DB359" s="142"/>
      <c r="DC359" s="142"/>
      <c r="DD359" s="142"/>
      <c r="DE359" s="142"/>
      <c r="DF359" s="142"/>
      <c r="DG359" s="142"/>
      <c r="DH359" s="142"/>
      <c r="DI359" s="142"/>
      <c r="DJ359" s="142"/>
      <c r="DK359" s="142"/>
      <c r="DL359" s="142"/>
      <c r="DM359" s="142"/>
      <c r="DN359" s="142"/>
      <c r="DO359" s="142"/>
      <c r="DP359" s="142"/>
      <c r="DQ359" s="142"/>
      <c r="DR359" s="142"/>
      <c r="DS359" s="142"/>
      <c r="DT359" s="142"/>
      <c r="DU359" s="142"/>
      <c r="DV359" s="142"/>
      <c r="DW359" s="142"/>
      <c r="DX359" s="142"/>
      <c r="DY359" s="142"/>
      <c r="DZ359" s="142"/>
      <c r="EA359" s="142"/>
      <c r="EB359" s="142"/>
      <c r="EC359" s="142"/>
      <c r="ED359" s="163"/>
      <c r="EE359" s="163"/>
      <c r="EF359" s="163"/>
      <c r="EG359" s="163"/>
      <c r="EH359" s="163"/>
      <c r="EI359" s="163"/>
      <c r="EJ359" s="163"/>
      <c r="EK359" s="163"/>
      <c r="EL359" s="163"/>
      <c r="EM359" s="163"/>
      <c r="EN359" s="163"/>
      <c r="EO359" s="163"/>
      <c r="EP359" s="163"/>
      <c r="EQ359" s="163"/>
      <c r="ER359" s="163"/>
      <c r="ES359" s="163"/>
      <c r="ET359" s="163"/>
      <c r="EU359" s="163"/>
      <c r="EV359" s="163"/>
      <c r="EW359" s="163"/>
      <c r="EX359" s="163"/>
      <c r="EY359" s="163"/>
      <c r="EZ359" s="163"/>
      <c r="FA359" s="163"/>
      <c r="FB359" s="163"/>
      <c r="FC359" s="163"/>
      <c r="FD359" s="163"/>
      <c r="FE359" s="163"/>
      <c r="FF359" s="163"/>
      <c r="FG359" s="163"/>
      <c r="FH359" s="163"/>
      <c r="FI359" s="163"/>
      <c r="FJ359" s="163"/>
      <c r="FK359" s="163"/>
      <c r="FL359" s="163"/>
      <c r="FM359" s="163"/>
      <c r="FN359" s="163"/>
      <c r="FO359" s="163"/>
      <c r="FP359" s="163"/>
      <c r="FQ359" s="163"/>
      <c r="FR359" s="163"/>
      <c r="FS359" s="163"/>
      <c r="FT359" s="163"/>
      <c r="FU359" s="163"/>
      <c r="FV359" s="163"/>
      <c r="FW359" s="163"/>
      <c r="FX359" s="163"/>
      <c r="FY359" s="163"/>
      <c r="FZ359" s="163"/>
      <c r="GA359" s="163"/>
      <c r="GB359" s="163"/>
      <c r="GC359" s="163"/>
      <c r="GD359" s="163"/>
      <c r="GE359" s="163"/>
      <c r="GF359" s="163"/>
      <c r="GG359" s="163"/>
      <c r="GH359" s="163"/>
      <c r="GI359" s="163"/>
      <c r="GJ359" s="163"/>
      <c r="GK359" s="163"/>
      <c r="GL359" s="163"/>
      <c r="GM359" s="163"/>
      <c r="GN359" s="163"/>
      <c r="GO359" s="163"/>
      <c r="GP359" s="163"/>
      <c r="GQ359" s="163"/>
      <c r="GR359" s="163"/>
      <c r="GS359" s="163"/>
      <c r="GT359" s="163"/>
      <c r="GU359" s="163"/>
      <c r="GV359" s="163"/>
      <c r="GW359" s="163"/>
      <c r="GX359" s="163"/>
      <c r="GY359" s="163"/>
      <c r="GZ359" s="163"/>
      <c r="HA359" s="163"/>
      <c r="HB359" s="163"/>
      <c r="HC359" s="163"/>
      <c r="HD359" s="163"/>
      <c r="HE359" s="163"/>
      <c r="HF359" s="163"/>
      <c r="HG359" s="163"/>
      <c r="HH359" s="163"/>
      <c r="HI359" s="163"/>
      <c r="HJ359" s="163"/>
      <c r="HK359" s="163"/>
      <c r="HL359" s="163"/>
      <c r="HM359" s="163"/>
      <c r="HN359" s="163"/>
      <c r="HO359" s="163"/>
      <c r="HP359" s="163"/>
      <c r="HQ359" s="163"/>
      <c r="HR359" s="163"/>
      <c r="HS359" s="163"/>
      <c r="HT359" s="163"/>
      <c r="HU359" s="163"/>
      <c r="HV359" s="163"/>
      <c r="HW359" s="163"/>
      <c r="HX359" s="163"/>
      <c r="HY359" s="163"/>
      <c r="HZ359" s="163"/>
      <c r="IA359" s="163"/>
      <c r="IB359" s="163"/>
      <c r="IC359" s="163"/>
      <c r="ID359" s="163"/>
      <c r="IE359" s="163"/>
      <c r="IF359" s="163"/>
      <c r="IG359" s="163"/>
      <c r="IH359" s="163"/>
      <c r="II359" s="163"/>
      <c r="IJ359" s="163"/>
      <c r="IK359" s="163"/>
      <c r="IL359" s="163"/>
      <c r="IM359" s="163"/>
      <c r="IN359" s="163"/>
      <c r="IO359" s="163"/>
      <c r="IP359" s="163"/>
      <c r="IQ359" s="163"/>
      <c r="IR359" s="163"/>
      <c r="IS359" s="163"/>
      <c r="IT359" s="163"/>
      <c r="IU359" s="163"/>
      <c r="IV359" s="163"/>
      <c r="IW359" s="163"/>
      <c r="IX359" s="163"/>
      <c r="IY359" s="163"/>
      <c r="IZ359" s="163"/>
      <c r="JA359" s="163"/>
      <c r="JB359" s="163"/>
      <c r="JC359" s="163"/>
      <c r="JD359" s="163"/>
      <c r="JE359" s="163"/>
      <c r="JF359" s="163"/>
      <c r="JG359" s="163"/>
      <c r="JH359" s="163"/>
      <c r="JI359" s="163"/>
      <c r="JJ359" s="163"/>
      <c r="JK359" s="163"/>
      <c r="JL359" s="163"/>
      <c r="JM359" s="163"/>
      <c r="JN359" s="163"/>
      <c r="JO359" s="163"/>
      <c r="JP359" s="163"/>
      <c r="JQ359" s="163"/>
      <c r="JR359" s="163"/>
      <c r="JS359" s="163"/>
      <c r="JT359" s="163"/>
      <c r="JU359" s="163"/>
      <c r="JV359" s="163"/>
      <c r="JW359" s="163"/>
      <c r="JX359" s="163"/>
      <c r="JY359" s="163"/>
      <c r="JZ359" s="163"/>
      <c r="KA359" s="163"/>
      <c r="KB359" s="163"/>
      <c r="KC359" s="163"/>
      <c r="KD359" s="163"/>
      <c r="KE359" s="163"/>
      <c r="KF359" s="163"/>
      <c r="KG359" s="163"/>
      <c r="KH359" s="163"/>
      <c r="KI359" s="163"/>
      <c r="KJ359" s="163"/>
      <c r="KK359" s="163"/>
      <c r="KL359" s="163"/>
      <c r="KM359" s="163"/>
      <c r="KN359" s="163"/>
      <c r="KO359" s="163"/>
      <c r="KP359" s="163"/>
      <c r="KQ359" s="163"/>
      <c r="KR359" s="163"/>
      <c r="KS359" s="163"/>
      <c r="KT359" s="163"/>
      <c r="KU359" s="163"/>
      <c r="KV359" s="163"/>
      <c r="KW359" s="163"/>
      <c r="KX359" s="163"/>
      <c r="KY359" s="163"/>
      <c r="KZ359" s="163"/>
      <c r="LA359" s="163"/>
      <c r="LB359" s="163"/>
      <c r="LC359" s="163"/>
      <c r="LD359" s="163"/>
      <c r="LE359" s="163"/>
      <c r="LF359" s="163"/>
      <c r="LG359" s="163"/>
      <c r="LH359" s="163"/>
      <c r="LI359" s="163"/>
      <c r="LJ359" s="163"/>
      <c r="LK359" s="163"/>
      <c r="LL359" s="163"/>
      <c r="LM359" s="163"/>
      <c r="LN359" s="163"/>
      <c r="LO359" s="163"/>
      <c r="LP359" s="163"/>
      <c r="LQ359" s="163"/>
      <c r="LR359" s="163"/>
      <c r="LS359" s="163"/>
      <c r="LT359" s="163"/>
      <c r="LU359" s="163"/>
      <c r="LV359" s="163"/>
      <c r="LW359" s="163"/>
      <c r="LX359" s="163"/>
      <c r="LY359" s="163"/>
      <c r="LZ359" s="163"/>
      <c r="MA359" s="163"/>
      <c r="MB359" s="163"/>
      <c r="MC359" s="163"/>
      <c r="MD359" s="163"/>
      <c r="ME359" s="163"/>
      <c r="MF359" s="163"/>
      <c r="MG359" s="163"/>
      <c r="MH359" s="163"/>
      <c r="MI359" s="163"/>
      <c r="MJ359" s="163"/>
      <c r="MK359" s="163"/>
      <c r="ML359" s="163"/>
      <c r="MM359" s="163"/>
      <c r="MN359" s="163"/>
      <c r="MO359" s="163"/>
      <c r="MP359" s="163"/>
      <c r="MQ359" s="163"/>
      <c r="MR359" s="163"/>
      <c r="MS359" s="163"/>
      <c r="MT359" s="163"/>
      <c r="MU359" s="163"/>
      <c r="MV359" s="163"/>
      <c r="MW359" s="163"/>
      <c r="MX359" s="163"/>
      <c r="MY359" s="163"/>
      <c r="MZ359" s="163"/>
      <c r="NA359" s="163"/>
      <c r="NB359" s="163"/>
      <c r="NC359" s="163"/>
      <c r="ND359" s="163"/>
      <c r="NE359" s="163"/>
      <c r="NF359" s="163"/>
      <c r="NG359" s="163"/>
      <c r="NH359" s="163"/>
      <c r="NI359" s="163"/>
      <c r="NJ359" s="163"/>
      <c r="NK359" s="163"/>
      <c r="NL359" s="163"/>
      <c r="NM359" s="163"/>
      <c r="NN359" s="163"/>
      <c r="NO359" s="163"/>
      <c r="NP359" s="163"/>
      <c r="NQ359" s="163"/>
      <c r="NR359" s="163"/>
      <c r="NS359" s="163"/>
      <c r="NT359" s="163"/>
      <c r="NU359" s="163"/>
      <c r="NV359" s="163"/>
      <c r="NW359" s="163"/>
      <c r="NX359" s="163"/>
      <c r="NY359" s="163"/>
      <c r="NZ359" s="163"/>
      <c r="OA359" s="163"/>
      <c r="OB359" s="163"/>
      <c r="OC359" s="163"/>
      <c r="OD359" s="163"/>
      <c r="OE359" s="163"/>
      <c r="OF359" s="163"/>
      <c r="OG359" s="163"/>
      <c r="OH359" s="163"/>
      <c r="OI359" s="163"/>
      <c r="OJ359" s="163"/>
      <c r="OK359" s="163"/>
      <c r="OL359" s="163"/>
      <c r="OM359" s="163"/>
      <c r="ON359" s="163"/>
      <c r="OO359" s="163"/>
      <c r="OP359" s="163"/>
      <c r="OQ359" s="163"/>
      <c r="OR359" s="163"/>
      <c r="OS359" s="163"/>
      <c r="OT359" s="163"/>
      <c r="OU359" s="163"/>
      <c r="OV359" s="163"/>
      <c r="OW359" s="163"/>
      <c r="OX359" s="163"/>
      <c r="OY359" s="163"/>
      <c r="OZ359" s="163"/>
      <c r="PA359" s="163"/>
      <c r="PB359" s="163"/>
      <c r="PC359" s="163"/>
      <c r="PD359" s="163"/>
      <c r="PE359" s="163"/>
      <c r="PF359" s="163"/>
      <c r="PG359" s="163"/>
      <c r="PH359" s="163"/>
      <c r="PI359" s="163"/>
      <c r="PJ359" s="163"/>
      <c r="PK359" s="163"/>
      <c r="PL359" s="163"/>
      <c r="PM359" s="163"/>
      <c r="PN359" s="163"/>
      <c r="PO359" s="163"/>
      <c r="PP359" s="163"/>
      <c r="PQ359" s="163"/>
      <c r="PR359" s="163"/>
      <c r="PS359" s="163"/>
      <c r="PT359" s="163"/>
      <c r="PU359" s="163"/>
      <c r="PV359" s="163"/>
      <c r="PW359" s="163"/>
      <c r="PX359" s="163"/>
      <c r="PY359" s="163"/>
      <c r="PZ359" s="163"/>
      <c r="QA359" s="163"/>
      <c r="QB359" s="163"/>
      <c r="QC359" s="163"/>
      <c r="QD359" s="163"/>
      <c r="QE359" s="163"/>
      <c r="QF359" s="163"/>
      <c r="QG359" s="163"/>
      <c r="QH359" s="163"/>
      <c r="QI359" s="163"/>
      <c r="QJ359" s="163"/>
      <c r="QK359" s="163"/>
      <c r="QL359" s="163"/>
      <c r="QM359" s="163"/>
      <c r="QN359" s="163"/>
      <c r="QO359" s="163"/>
      <c r="QP359" s="163"/>
      <c r="QQ359" s="163"/>
      <c r="QR359" s="163"/>
      <c r="QS359" s="163"/>
      <c r="QT359" s="163"/>
      <c r="QU359" s="163"/>
      <c r="QV359" s="163"/>
      <c r="QW359" s="163"/>
      <c r="QX359" s="163"/>
      <c r="QY359" s="163"/>
      <c r="QZ359" s="163"/>
      <c r="RA359" s="163"/>
      <c r="RB359" s="163"/>
      <c r="RC359" s="163"/>
      <c r="RD359" s="163"/>
      <c r="RE359" s="163"/>
      <c r="RF359" s="163"/>
      <c r="RG359" s="163"/>
      <c r="RH359" s="163"/>
      <c r="RI359" s="163"/>
      <c r="RJ359" s="163"/>
      <c r="RK359" s="163"/>
      <c r="RL359" s="163"/>
      <c r="RM359" s="163"/>
      <c r="RN359" s="163"/>
      <c r="RO359" s="163"/>
      <c r="RP359" s="163"/>
      <c r="RQ359" s="163"/>
      <c r="RR359" s="163"/>
      <c r="RS359" s="163"/>
      <c r="RT359" s="163"/>
      <c r="RU359" s="163"/>
      <c r="RV359" s="163"/>
      <c r="RW359" s="163"/>
      <c r="RX359" s="163"/>
      <c r="RY359" s="163"/>
      <c r="RZ359" s="163"/>
      <c r="SA359" s="163"/>
      <c r="SB359" s="163"/>
      <c r="SC359" s="163"/>
      <c r="SD359" s="163"/>
      <c r="SE359" s="163"/>
      <c r="SF359" s="163"/>
      <c r="SG359" s="163"/>
      <c r="SH359" s="163"/>
      <c r="SI359" s="163"/>
      <c r="SJ359" s="163"/>
      <c r="SK359" s="163"/>
      <c r="SL359" s="163"/>
      <c r="SM359" s="163"/>
      <c r="SN359" s="163"/>
      <c r="SO359" s="163"/>
      <c r="SP359" s="163"/>
      <c r="SQ359" s="163"/>
      <c r="SR359" s="163"/>
      <c r="SS359" s="163"/>
      <c r="ST359" s="163"/>
      <c r="SU359" s="163"/>
      <c r="SV359" s="163"/>
      <c r="SW359" s="163"/>
      <c r="SX359" s="163"/>
      <c r="SY359" s="163"/>
      <c r="SZ359" s="163"/>
      <c r="TA359" s="163"/>
      <c r="TB359" s="163"/>
      <c r="TC359" s="163"/>
      <c r="TD359" s="163"/>
      <c r="TE359" s="163"/>
      <c r="TF359" s="163"/>
      <c r="TG359" s="163"/>
      <c r="TH359" s="163"/>
      <c r="TI359" s="163"/>
      <c r="TJ359" s="163"/>
      <c r="TK359" s="163"/>
      <c r="TL359" s="163"/>
      <c r="TM359" s="163"/>
      <c r="TN359" s="163"/>
      <c r="TO359" s="163"/>
      <c r="TP359" s="163"/>
      <c r="TQ359" s="163"/>
      <c r="TR359" s="163"/>
      <c r="TS359" s="163"/>
      <c r="TT359" s="163"/>
      <c r="TU359" s="163"/>
      <c r="TV359" s="163"/>
      <c r="TW359" s="163"/>
      <c r="TX359" s="163"/>
      <c r="TY359" s="163"/>
      <c r="TZ359" s="163"/>
      <c r="UA359" s="163"/>
      <c r="UB359" s="163"/>
      <c r="UC359" s="163"/>
      <c r="UD359" s="163"/>
      <c r="UE359" s="163"/>
      <c r="UF359" s="163"/>
      <c r="UG359" s="163"/>
      <c r="UH359" s="163"/>
      <c r="UI359" s="163"/>
      <c r="UJ359" s="163"/>
      <c r="UK359" s="163"/>
      <c r="UL359" s="163"/>
      <c r="UM359" s="163"/>
      <c r="UN359" s="163"/>
      <c r="UO359" s="163"/>
      <c r="UP359" s="163"/>
      <c r="UQ359" s="163"/>
      <c r="UR359" s="163"/>
      <c r="US359" s="163"/>
      <c r="UT359" s="163"/>
      <c r="UU359" s="163"/>
      <c r="UV359" s="163"/>
      <c r="UW359" s="163"/>
      <c r="UX359" s="163"/>
      <c r="UY359" s="163"/>
      <c r="UZ359" s="163"/>
      <c r="VA359" s="163"/>
      <c r="VB359" s="163"/>
      <c r="VC359" s="163"/>
      <c r="VD359" s="163"/>
      <c r="VE359" s="163"/>
      <c r="VF359" s="163"/>
      <c r="VG359" s="163"/>
      <c r="VH359" s="163"/>
      <c r="VI359" s="163"/>
      <c r="VJ359" s="163"/>
      <c r="VK359" s="163"/>
      <c r="VL359" s="163"/>
      <c r="VM359" s="163"/>
      <c r="VN359" s="163"/>
      <c r="VO359" s="163"/>
      <c r="VP359" s="163"/>
      <c r="VQ359" s="163"/>
      <c r="VR359" s="163"/>
      <c r="VS359" s="163"/>
      <c r="VT359" s="163"/>
      <c r="VU359" s="163"/>
      <c r="VV359" s="163"/>
      <c r="VW359" s="163"/>
      <c r="VX359" s="163"/>
      <c r="VY359" s="163"/>
      <c r="VZ359" s="163"/>
      <c r="WA359" s="163"/>
      <c r="WB359" s="163"/>
      <c r="WC359" s="163"/>
      <c r="WD359" s="163"/>
      <c r="WE359" s="163"/>
      <c r="WF359" s="163"/>
      <c r="WG359" s="163"/>
      <c r="WH359" s="163"/>
      <c r="WI359" s="163"/>
      <c r="WJ359" s="163"/>
      <c r="WK359" s="163"/>
      <c r="WL359" s="163"/>
      <c r="WM359" s="163"/>
      <c r="WN359" s="163"/>
      <c r="WO359" s="163"/>
      <c r="WP359" s="163"/>
      <c r="WQ359" s="163"/>
      <c r="WR359" s="163"/>
      <c r="WS359" s="163"/>
      <c r="WT359" s="163"/>
      <c r="WU359" s="163"/>
      <c r="WV359" s="163"/>
      <c r="WW359" s="163"/>
      <c r="WX359" s="163"/>
      <c r="WY359" s="163"/>
      <c r="WZ359" s="163"/>
      <c r="XA359" s="163"/>
      <c r="XB359" s="163"/>
      <c r="XC359" s="163"/>
      <c r="XD359" s="163"/>
      <c r="XE359" s="163"/>
      <c r="XF359" s="163"/>
      <c r="XG359" s="163"/>
      <c r="XH359" s="163"/>
      <c r="XI359" s="163"/>
      <c r="XJ359" s="163"/>
      <c r="XK359" s="163"/>
      <c r="XL359" s="163"/>
      <c r="XM359" s="163"/>
      <c r="XN359" s="163"/>
      <c r="XO359" s="163"/>
      <c r="XP359" s="163"/>
      <c r="XQ359" s="163"/>
      <c r="XR359" s="163"/>
      <c r="XS359" s="163"/>
      <c r="XT359" s="163"/>
      <c r="XU359" s="163"/>
      <c r="XV359" s="163"/>
      <c r="XW359" s="163"/>
      <c r="XX359" s="163"/>
      <c r="XY359" s="163"/>
      <c r="XZ359" s="163"/>
      <c r="YA359" s="163"/>
      <c r="YB359" s="163"/>
      <c r="YC359" s="163"/>
      <c r="YD359" s="163"/>
      <c r="YE359" s="163"/>
      <c r="YF359" s="163"/>
      <c r="YG359" s="163"/>
      <c r="YH359" s="163"/>
      <c r="YI359" s="163"/>
      <c r="YJ359" s="163"/>
      <c r="YK359" s="163"/>
      <c r="YL359" s="163"/>
      <c r="YM359" s="163"/>
      <c r="YN359" s="163"/>
      <c r="YO359" s="163"/>
      <c r="YP359" s="163"/>
      <c r="YQ359" s="163"/>
      <c r="YR359" s="163"/>
      <c r="YS359" s="163"/>
      <c r="YT359" s="163"/>
      <c r="YU359" s="163"/>
      <c r="YV359" s="163"/>
      <c r="YW359" s="163"/>
      <c r="YX359" s="163"/>
      <c r="YY359" s="163"/>
      <c r="YZ359" s="163"/>
      <c r="ZA359" s="163"/>
      <c r="ZB359" s="163"/>
      <c r="ZC359" s="163"/>
      <c r="ZD359" s="163"/>
      <c r="ZE359" s="163"/>
      <c r="ZF359" s="163"/>
      <c r="ZG359" s="163"/>
      <c r="ZH359" s="163"/>
      <c r="ZI359" s="163"/>
      <c r="ZJ359" s="163"/>
      <c r="ZK359" s="163"/>
      <c r="ZL359" s="163"/>
      <c r="ZM359" s="163"/>
      <c r="ZN359" s="163"/>
      <c r="ZO359" s="163"/>
      <c r="ZP359" s="163"/>
      <c r="ZQ359" s="163"/>
      <c r="ZR359" s="163"/>
      <c r="ZS359" s="163"/>
      <c r="ZT359" s="163"/>
      <c r="ZU359" s="163"/>
      <c r="ZV359" s="163"/>
      <c r="ZW359" s="163"/>
      <c r="ZX359" s="163"/>
      <c r="ZY359" s="163"/>
      <c r="ZZ359" s="163"/>
      <c r="AAA359" s="163"/>
      <c r="AAB359" s="163"/>
      <c r="AAC359" s="163"/>
      <c r="AAD359" s="163"/>
      <c r="AAE359" s="163"/>
      <c r="AAF359" s="163"/>
      <c r="AAG359" s="163"/>
      <c r="AAH359" s="163"/>
      <c r="AAI359" s="163"/>
      <c r="AAJ359" s="163"/>
      <c r="AAK359" s="163"/>
      <c r="AAL359" s="163"/>
      <c r="AAM359" s="163"/>
      <c r="AAN359" s="163"/>
      <c r="AAO359" s="163"/>
      <c r="AAP359" s="163"/>
      <c r="AAQ359" s="163"/>
      <c r="AAR359" s="163"/>
      <c r="AAS359" s="163"/>
      <c r="AAT359" s="163"/>
      <c r="AAU359" s="163"/>
      <c r="AAV359" s="163"/>
      <c r="AAW359" s="163"/>
      <c r="AAX359" s="163"/>
      <c r="AAY359" s="163"/>
      <c r="AAZ359" s="163"/>
      <c r="ABA359" s="163"/>
      <c r="ABB359" s="163"/>
      <c r="ABC359" s="163"/>
      <c r="ABD359" s="163"/>
      <c r="ABE359" s="163"/>
      <c r="ABF359" s="163"/>
      <c r="ABG359" s="163"/>
      <c r="ABH359" s="163"/>
      <c r="ABI359" s="163"/>
      <c r="ABJ359" s="163"/>
      <c r="ABK359" s="163"/>
      <c r="ABL359" s="163"/>
      <c r="ABM359" s="163"/>
      <c r="ABN359" s="163"/>
      <c r="ABO359" s="163"/>
      <c r="ABP359" s="163"/>
      <c r="ABQ359" s="163"/>
      <c r="ABR359" s="163"/>
      <c r="ABS359" s="163"/>
      <c r="ABT359" s="163"/>
      <c r="ABU359" s="163"/>
      <c r="ABV359" s="163"/>
      <c r="ABW359" s="163"/>
      <c r="ABX359" s="163"/>
      <c r="ABY359" s="163"/>
      <c r="ABZ359" s="163"/>
      <c r="ACA359" s="163"/>
      <c r="ACB359" s="163"/>
      <c r="ACC359" s="163"/>
      <c r="ACD359" s="163"/>
      <c r="ACE359" s="163"/>
      <c r="ACF359" s="163"/>
      <c r="ACG359" s="163"/>
      <c r="ACH359" s="163"/>
      <c r="ACI359" s="163"/>
      <c r="ACJ359" s="163"/>
      <c r="ACK359" s="163"/>
      <c r="ACL359" s="163"/>
      <c r="ACM359" s="163"/>
      <c r="ACN359" s="163"/>
      <c r="ACO359" s="163"/>
      <c r="ACP359" s="163"/>
      <c r="ACQ359" s="163"/>
      <c r="ACR359" s="163"/>
      <c r="ACS359" s="163"/>
      <c r="ACT359" s="163"/>
      <c r="ACU359" s="163"/>
      <c r="ACV359" s="163"/>
      <c r="ACW359" s="163"/>
      <c r="ACX359" s="163"/>
      <c r="ACY359" s="163"/>
      <c r="ACZ359" s="163"/>
      <c r="ADA359" s="163"/>
    </row>
    <row r="360" spans="1:781" ht="28.8" x14ac:dyDescent="0.3">
      <c r="A360" s="411">
        <v>2</v>
      </c>
      <c r="B360" s="180" t="s">
        <v>952</v>
      </c>
      <c r="C360" s="150"/>
      <c r="E360" s="181"/>
      <c r="F360" s="182"/>
      <c r="I360" s="183"/>
      <c r="J360" s="183"/>
      <c r="K360" s="184"/>
      <c r="L360" s="185">
        <f>SUMIF($A$1:$A$358,"=2")/2</f>
        <v>71</v>
      </c>
      <c r="M360" s="155"/>
      <c r="P360" s="186">
        <v>2</v>
      </c>
      <c r="Q360" s="180" t="s">
        <v>953</v>
      </c>
      <c r="AB360" s="165"/>
      <c r="AC360" s="166"/>
      <c r="AD360" s="167" t="s">
        <v>954</v>
      </c>
      <c r="AE360" s="168"/>
      <c r="AF360" s="169"/>
      <c r="AK360" s="123"/>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c r="BO360" s="142"/>
      <c r="BP360" s="142"/>
      <c r="BQ360" s="142"/>
      <c r="BR360" s="142"/>
      <c r="BS360" s="142"/>
      <c r="BT360" s="142"/>
      <c r="BU360" s="142"/>
      <c r="BV360" s="142"/>
      <c r="BW360" s="142"/>
      <c r="BX360" s="142"/>
      <c r="BY360" s="142"/>
      <c r="BZ360" s="142"/>
      <c r="CA360" s="142"/>
      <c r="CB360" s="142"/>
      <c r="CC360" s="142"/>
      <c r="CD360" s="142"/>
      <c r="CE360" s="142"/>
      <c r="CF360" s="142"/>
      <c r="CG360" s="142"/>
      <c r="CH360" s="142"/>
      <c r="CI360" s="142"/>
      <c r="CJ360" s="142"/>
      <c r="CK360" s="142"/>
      <c r="CL360" s="142"/>
      <c r="CM360" s="142"/>
      <c r="CN360" s="142"/>
      <c r="CO360" s="142"/>
      <c r="CP360" s="142"/>
      <c r="CQ360" s="142"/>
      <c r="CR360" s="142"/>
      <c r="CS360" s="142"/>
      <c r="CT360" s="142"/>
      <c r="CU360" s="142"/>
      <c r="CV360" s="142"/>
      <c r="CW360" s="142"/>
      <c r="CX360" s="142"/>
      <c r="CY360" s="142"/>
      <c r="CZ360" s="142"/>
      <c r="DA360" s="142"/>
      <c r="DB360" s="142"/>
      <c r="DC360" s="142"/>
      <c r="DD360" s="142"/>
      <c r="DE360" s="142"/>
      <c r="DF360" s="142"/>
      <c r="DG360" s="142"/>
      <c r="DH360" s="142"/>
      <c r="DI360" s="142"/>
      <c r="DJ360" s="142"/>
      <c r="DK360" s="142"/>
      <c r="DL360" s="142"/>
      <c r="DM360" s="142"/>
      <c r="DN360" s="142"/>
      <c r="DO360" s="142"/>
      <c r="DP360" s="142"/>
      <c r="DQ360" s="142"/>
      <c r="DR360" s="142"/>
      <c r="DS360" s="142"/>
      <c r="DT360" s="142"/>
      <c r="DU360" s="142"/>
      <c r="DV360" s="142"/>
      <c r="DW360" s="142"/>
      <c r="DX360" s="142"/>
      <c r="DY360" s="142"/>
      <c r="DZ360" s="142"/>
      <c r="EA360" s="142"/>
      <c r="EB360" s="142"/>
      <c r="EC360" s="142"/>
      <c r="ED360" s="163"/>
      <c r="EE360" s="163"/>
      <c r="EF360" s="163"/>
      <c r="EG360" s="163"/>
      <c r="EH360" s="163"/>
      <c r="EI360" s="163"/>
      <c r="EJ360" s="163"/>
      <c r="EK360" s="163"/>
      <c r="EL360" s="163"/>
      <c r="EM360" s="163"/>
      <c r="EN360" s="163"/>
      <c r="EO360" s="163"/>
      <c r="EP360" s="163"/>
      <c r="EQ360" s="163"/>
      <c r="ER360" s="163"/>
      <c r="ES360" s="163"/>
      <c r="ET360" s="163"/>
      <c r="EU360" s="163"/>
      <c r="EV360" s="163"/>
      <c r="EW360" s="163"/>
      <c r="EX360" s="163"/>
      <c r="EY360" s="163"/>
      <c r="EZ360" s="163"/>
      <c r="FA360" s="163"/>
      <c r="FB360" s="163"/>
      <c r="FC360" s="163"/>
      <c r="FD360" s="163"/>
      <c r="FE360" s="163"/>
      <c r="FF360" s="163"/>
      <c r="FG360" s="163"/>
      <c r="FH360" s="163"/>
      <c r="FI360" s="163"/>
      <c r="FJ360" s="163"/>
      <c r="FK360" s="163"/>
      <c r="FL360" s="163"/>
      <c r="FM360" s="163"/>
      <c r="FN360" s="163"/>
      <c r="FO360" s="163"/>
      <c r="FP360" s="163"/>
      <c r="FQ360" s="163"/>
      <c r="FR360" s="163"/>
      <c r="FS360" s="163"/>
      <c r="FT360" s="163"/>
      <c r="FU360" s="163"/>
      <c r="FV360" s="163"/>
      <c r="FW360" s="163"/>
      <c r="FX360" s="163"/>
      <c r="FY360" s="163"/>
      <c r="FZ360" s="163"/>
      <c r="GA360" s="163"/>
      <c r="GB360" s="163"/>
      <c r="GC360" s="163"/>
      <c r="GD360" s="163"/>
      <c r="GE360" s="163"/>
      <c r="GF360" s="163"/>
      <c r="GG360" s="163"/>
      <c r="GH360" s="163"/>
      <c r="GI360" s="163"/>
      <c r="GJ360" s="163"/>
      <c r="GK360" s="163"/>
      <c r="GL360" s="163"/>
      <c r="GM360" s="163"/>
      <c r="GN360" s="163"/>
      <c r="GO360" s="163"/>
      <c r="GP360" s="163"/>
      <c r="GQ360" s="163"/>
      <c r="GR360" s="163"/>
      <c r="GS360" s="163"/>
      <c r="GT360" s="163"/>
      <c r="GU360" s="163"/>
      <c r="GV360" s="163"/>
      <c r="GW360" s="163"/>
      <c r="GX360" s="163"/>
      <c r="GY360" s="163"/>
      <c r="GZ360" s="163"/>
      <c r="HA360" s="163"/>
      <c r="HB360" s="163"/>
      <c r="HC360" s="163"/>
      <c r="HD360" s="163"/>
      <c r="HE360" s="163"/>
      <c r="HF360" s="163"/>
      <c r="HG360" s="163"/>
      <c r="HH360" s="163"/>
      <c r="HI360" s="163"/>
      <c r="HJ360" s="163"/>
      <c r="HK360" s="163"/>
      <c r="HL360" s="163"/>
      <c r="HM360" s="163"/>
      <c r="HN360" s="163"/>
      <c r="HO360" s="163"/>
      <c r="HP360" s="163"/>
      <c r="HQ360" s="163"/>
      <c r="HR360" s="163"/>
      <c r="HS360" s="163"/>
      <c r="HT360" s="163"/>
      <c r="HU360" s="163"/>
      <c r="HV360" s="163"/>
      <c r="HW360" s="163"/>
      <c r="HX360" s="163"/>
      <c r="HY360" s="163"/>
      <c r="HZ360" s="163"/>
      <c r="IA360" s="163"/>
      <c r="IB360" s="163"/>
      <c r="IC360" s="163"/>
      <c r="ID360" s="163"/>
      <c r="IE360" s="163"/>
      <c r="IF360" s="163"/>
      <c r="IG360" s="163"/>
      <c r="IH360" s="163"/>
      <c r="II360" s="163"/>
      <c r="IJ360" s="163"/>
      <c r="IK360" s="163"/>
      <c r="IL360" s="163"/>
      <c r="IM360" s="163"/>
      <c r="IN360" s="163"/>
      <c r="IO360" s="163"/>
      <c r="IP360" s="163"/>
      <c r="IQ360" s="163"/>
      <c r="IR360" s="163"/>
      <c r="IS360" s="163"/>
      <c r="IT360" s="163"/>
      <c r="IU360" s="163"/>
      <c r="IV360" s="163"/>
      <c r="IW360" s="163"/>
      <c r="IX360" s="163"/>
      <c r="IY360" s="163"/>
      <c r="IZ360" s="163"/>
      <c r="JA360" s="163"/>
      <c r="JB360" s="163"/>
      <c r="JC360" s="163"/>
      <c r="JD360" s="163"/>
      <c r="JE360" s="163"/>
      <c r="JF360" s="163"/>
      <c r="JG360" s="163"/>
      <c r="JH360" s="163"/>
      <c r="JI360" s="163"/>
      <c r="JJ360" s="163"/>
      <c r="JK360" s="163"/>
      <c r="JL360" s="163"/>
      <c r="JM360" s="163"/>
      <c r="JN360" s="163"/>
      <c r="JO360" s="163"/>
      <c r="JP360" s="163"/>
      <c r="JQ360" s="163"/>
      <c r="JR360" s="163"/>
      <c r="JS360" s="163"/>
      <c r="JT360" s="163"/>
      <c r="JU360" s="163"/>
      <c r="JV360" s="163"/>
      <c r="JW360" s="163"/>
      <c r="JX360" s="163"/>
      <c r="JY360" s="163"/>
      <c r="JZ360" s="163"/>
      <c r="KA360" s="163"/>
      <c r="KB360" s="163"/>
      <c r="KC360" s="163"/>
      <c r="KD360" s="163"/>
      <c r="KE360" s="163"/>
      <c r="KF360" s="163"/>
      <c r="KG360" s="163"/>
      <c r="KH360" s="163"/>
      <c r="KI360" s="163"/>
      <c r="KJ360" s="163"/>
      <c r="KK360" s="163"/>
      <c r="KL360" s="163"/>
      <c r="KM360" s="163"/>
      <c r="KN360" s="163"/>
      <c r="KO360" s="163"/>
      <c r="KP360" s="163"/>
      <c r="KQ360" s="163"/>
      <c r="KR360" s="163"/>
      <c r="KS360" s="163"/>
      <c r="KT360" s="163"/>
      <c r="KU360" s="163"/>
      <c r="KV360" s="163"/>
      <c r="KW360" s="163"/>
      <c r="KX360" s="163"/>
      <c r="KY360" s="163"/>
      <c r="KZ360" s="163"/>
      <c r="LA360" s="163"/>
      <c r="LB360" s="163"/>
      <c r="LC360" s="163"/>
      <c r="LD360" s="163"/>
      <c r="LE360" s="163"/>
      <c r="LF360" s="163"/>
      <c r="LG360" s="163"/>
      <c r="LH360" s="163"/>
      <c r="LI360" s="163"/>
      <c r="LJ360" s="163"/>
      <c r="LK360" s="163"/>
      <c r="LL360" s="163"/>
      <c r="LM360" s="163"/>
      <c r="LN360" s="163"/>
      <c r="LO360" s="163"/>
      <c r="LP360" s="163"/>
      <c r="LQ360" s="163"/>
      <c r="LR360" s="163"/>
      <c r="LS360" s="163"/>
      <c r="LT360" s="163"/>
      <c r="LU360" s="163"/>
      <c r="LV360" s="163"/>
      <c r="LW360" s="163"/>
      <c r="LX360" s="163"/>
      <c r="LY360" s="163"/>
      <c r="LZ360" s="163"/>
      <c r="MA360" s="163"/>
      <c r="MB360" s="163"/>
      <c r="MC360" s="163"/>
      <c r="MD360" s="163"/>
      <c r="ME360" s="163"/>
      <c r="MF360" s="163"/>
      <c r="MG360" s="163"/>
      <c r="MH360" s="163"/>
      <c r="MI360" s="163"/>
      <c r="MJ360" s="163"/>
      <c r="MK360" s="163"/>
      <c r="ML360" s="163"/>
      <c r="MM360" s="163"/>
      <c r="MN360" s="163"/>
      <c r="MO360" s="163"/>
      <c r="MP360" s="163"/>
      <c r="MQ360" s="163"/>
      <c r="MR360" s="163"/>
      <c r="MS360" s="163"/>
      <c r="MT360" s="163"/>
      <c r="MU360" s="163"/>
      <c r="MV360" s="163"/>
      <c r="MW360" s="163"/>
      <c r="MX360" s="163"/>
      <c r="MY360" s="163"/>
      <c r="MZ360" s="163"/>
      <c r="NA360" s="163"/>
      <c r="NB360" s="163"/>
      <c r="NC360" s="163"/>
      <c r="ND360" s="163"/>
      <c r="NE360" s="163"/>
      <c r="NF360" s="163"/>
      <c r="NG360" s="163"/>
      <c r="NH360" s="163"/>
      <c r="NI360" s="163"/>
      <c r="NJ360" s="163"/>
      <c r="NK360" s="163"/>
      <c r="NL360" s="163"/>
      <c r="NM360" s="163"/>
      <c r="NN360" s="163"/>
      <c r="NO360" s="163"/>
      <c r="NP360" s="163"/>
      <c r="NQ360" s="163"/>
      <c r="NR360" s="163"/>
      <c r="NS360" s="163"/>
      <c r="NT360" s="163"/>
      <c r="NU360" s="163"/>
      <c r="NV360" s="163"/>
      <c r="NW360" s="163"/>
      <c r="NX360" s="163"/>
      <c r="NY360" s="163"/>
      <c r="NZ360" s="163"/>
      <c r="OA360" s="163"/>
      <c r="OB360" s="163"/>
      <c r="OC360" s="163"/>
      <c r="OD360" s="163"/>
      <c r="OE360" s="163"/>
      <c r="OF360" s="163"/>
      <c r="OG360" s="163"/>
      <c r="OH360" s="163"/>
      <c r="OI360" s="163"/>
      <c r="OJ360" s="163"/>
      <c r="OK360" s="163"/>
      <c r="OL360" s="163"/>
      <c r="OM360" s="163"/>
      <c r="ON360" s="163"/>
      <c r="OO360" s="163"/>
      <c r="OP360" s="163"/>
      <c r="OQ360" s="163"/>
      <c r="OR360" s="163"/>
      <c r="OS360" s="163"/>
      <c r="OT360" s="163"/>
      <c r="OU360" s="163"/>
      <c r="OV360" s="163"/>
      <c r="OW360" s="163"/>
      <c r="OX360" s="163"/>
      <c r="OY360" s="163"/>
      <c r="OZ360" s="163"/>
      <c r="PA360" s="163"/>
      <c r="PB360" s="163"/>
      <c r="PC360" s="163"/>
      <c r="PD360" s="163"/>
      <c r="PE360" s="163"/>
      <c r="PF360" s="163"/>
      <c r="PG360" s="163"/>
      <c r="PH360" s="163"/>
      <c r="PI360" s="163"/>
      <c r="PJ360" s="163"/>
      <c r="PK360" s="163"/>
      <c r="PL360" s="163"/>
      <c r="PM360" s="163"/>
      <c r="PN360" s="163"/>
      <c r="PO360" s="163"/>
      <c r="PP360" s="163"/>
      <c r="PQ360" s="163"/>
      <c r="PR360" s="163"/>
      <c r="PS360" s="163"/>
      <c r="PT360" s="163"/>
      <c r="PU360" s="163"/>
      <c r="PV360" s="163"/>
      <c r="PW360" s="163"/>
      <c r="PX360" s="163"/>
      <c r="PY360" s="163"/>
      <c r="PZ360" s="163"/>
      <c r="QA360" s="163"/>
      <c r="QB360" s="163"/>
      <c r="QC360" s="163"/>
      <c r="QD360" s="163"/>
      <c r="QE360" s="163"/>
      <c r="QF360" s="163"/>
      <c r="QG360" s="163"/>
      <c r="QH360" s="163"/>
      <c r="QI360" s="163"/>
      <c r="QJ360" s="163"/>
      <c r="QK360" s="163"/>
      <c r="QL360" s="163"/>
      <c r="QM360" s="163"/>
      <c r="QN360" s="163"/>
      <c r="QO360" s="163"/>
      <c r="QP360" s="163"/>
      <c r="QQ360" s="163"/>
      <c r="QR360" s="163"/>
      <c r="QS360" s="163"/>
      <c r="QT360" s="163"/>
      <c r="QU360" s="163"/>
      <c r="QV360" s="163"/>
      <c r="QW360" s="163"/>
      <c r="QX360" s="163"/>
      <c r="QY360" s="163"/>
      <c r="QZ360" s="163"/>
      <c r="RA360" s="163"/>
      <c r="RB360" s="163"/>
      <c r="RC360" s="163"/>
      <c r="RD360" s="163"/>
      <c r="RE360" s="163"/>
      <c r="RF360" s="163"/>
      <c r="RG360" s="163"/>
      <c r="RH360" s="163"/>
      <c r="RI360" s="163"/>
      <c r="RJ360" s="163"/>
      <c r="RK360" s="163"/>
      <c r="RL360" s="163"/>
      <c r="RM360" s="163"/>
      <c r="RN360" s="163"/>
      <c r="RO360" s="163"/>
      <c r="RP360" s="163"/>
      <c r="RQ360" s="163"/>
      <c r="RR360" s="163"/>
      <c r="RS360" s="163"/>
      <c r="RT360" s="163"/>
      <c r="RU360" s="163"/>
      <c r="RV360" s="163"/>
      <c r="RW360" s="163"/>
      <c r="RX360" s="163"/>
      <c r="RY360" s="163"/>
      <c r="RZ360" s="163"/>
      <c r="SA360" s="163"/>
      <c r="SB360" s="163"/>
      <c r="SC360" s="163"/>
      <c r="SD360" s="163"/>
      <c r="SE360" s="163"/>
      <c r="SF360" s="163"/>
      <c r="SG360" s="163"/>
      <c r="SH360" s="163"/>
      <c r="SI360" s="163"/>
      <c r="SJ360" s="163"/>
      <c r="SK360" s="163"/>
      <c r="SL360" s="163"/>
      <c r="SM360" s="163"/>
      <c r="SN360" s="163"/>
      <c r="SO360" s="163"/>
      <c r="SP360" s="163"/>
      <c r="SQ360" s="163"/>
      <c r="SR360" s="163"/>
      <c r="SS360" s="163"/>
      <c r="ST360" s="163"/>
      <c r="SU360" s="163"/>
      <c r="SV360" s="163"/>
      <c r="SW360" s="163"/>
      <c r="SX360" s="163"/>
      <c r="SY360" s="163"/>
      <c r="SZ360" s="163"/>
      <c r="TA360" s="163"/>
      <c r="TB360" s="163"/>
      <c r="TC360" s="163"/>
      <c r="TD360" s="163"/>
      <c r="TE360" s="163"/>
      <c r="TF360" s="163"/>
      <c r="TG360" s="163"/>
      <c r="TH360" s="163"/>
      <c r="TI360" s="163"/>
      <c r="TJ360" s="163"/>
      <c r="TK360" s="163"/>
      <c r="TL360" s="163"/>
      <c r="TM360" s="163"/>
      <c r="TN360" s="163"/>
      <c r="TO360" s="163"/>
      <c r="TP360" s="163"/>
      <c r="TQ360" s="163"/>
      <c r="TR360" s="163"/>
      <c r="TS360" s="163"/>
      <c r="TT360" s="163"/>
      <c r="TU360" s="163"/>
      <c r="TV360" s="163"/>
      <c r="TW360" s="163"/>
      <c r="TX360" s="163"/>
      <c r="TY360" s="163"/>
      <c r="TZ360" s="163"/>
      <c r="UA360" s="163"/>
      <c r="UB360" s="163"/>
      <c r="UC360" s="163"/>
      <c r="UD360" s="163"/>
      <c r="UE360" s="163"/>
      <c r="UF360" s="163"/>
      <c r="UG360" s="163"/>
      <c r="UH360" s="163"/>
      <c r="UI360" s="163"/>
      <c r="UJ360" s="163"/>
      <c r="UK360" s="163"/>
      <c r="UL360" s="163"/>
      <c r="UM360" s="163"/>
      <c r="UN360" s="163"/>
      <c r="UO360" s="163"/>
      <c r="UP360" s="163"/>
      <c r="UQ360" s="163"/>
      <c r="UR360" s="163"/>
      <c r="US360" s="163"/>
      <c r="UT360" s="163"/>
      <c r="UU360" s="163"/>
      <c r="UV360" s="163"/>
      <c r="UW360" s="163"/>
      <c r="UX360" s="163"/>
      <c r="UY360" s="163"/>
      <c r="UZ360" s="163"/>
      <c r="VA360" s="163"/>
      <c r="VB360" s="163"/>
      <c r="VC360" s="163"/>
      <c r="VD360" s="163"/>
      <c r="VE360" s="163"/>
      <c r="VF360" s="163"/>
      <c r="VG360" s="163"/>
      <c r="VH360" s="163"/>
      <c r="VI360" s="163"/>
      <c r="VJ360" s="163"/>
      <c r="VK360" s="163"/>
      <c r="VL360" s="163"/>
      <c r="VM360" s="163"/>
      <c r="VN360" s="163"/>
      <c r="VO360" s="163"/>
      <c r="VP360" s="163"/>
      <c r="VQ360" s="163"/>
      <c r="VR360" s="163"/>
      <c r="VS360" s="163"/>
      <c r="VT360" s="163"/>
      <c r="VU360" s="163"/>
      <c r="VV360" s="163"/>
      <c r="VW360" s="163"/>
      <c r="VX360" s="163"/>
      <c r="VY360" s="163"/>
      <c r="VZ360" s="163"/>
      <c r="WA360" s="163"/>
      <c r="WB360" s="163"/>
      <c r="WC360" s="163"/>
      <c r="WD360" s="163"/>
      <c r="WE360" s="163"/>
      <c r="WF360" s="163"/>
      <c r="WG360" s="163"/>
      <c r="WH360" s="163"/>
      <c r="WI360" s="163"/>
      <c r="WJ360" s="163"/>
      <c r="WK360" s="163"/>
      <c r="WL360" s="163"/>
      <c r="WM360" s="163"/>
      <c r="WN360" s="163"/>
      <c r="WO360" s="163"/>
      <c r="WP360" s="163"/>
      <c r="WQ360" s="163"/>
      <c r="WR360" s="163"/>
      <c r="WS360" s="163"/>
      <c r="WT360" s="163"/>
      <c r="WU360" s="163"/>
      <c r="WV360" s="163"/>
      <c r="WW360" s="163"/>
      <c r="WX360" s="163"/>
      <c r="WY360" s="163"/>
      <c r="WZ360" s="163"/>
      <c r="XA360" s="163"/>
      <c r="XB360" s="163"/>
      <c r="XC360" s="163"/>
      <c r="XD360" s="163"/>
      <c r="XE360" s="163"/>
      <c r="XF360" s="163"/>
      <c r="XG360" s="163"/>
      <c r="XH360" s="163"/>
      <c r="XI360" s="163"/>
      <c r="XJ360" s="163"/>
      <c r="XK360" s="163"/>
      <c r="XL360" s="163"/>
      <c r="XM360" s="163"/>
      <c r="XN360" s="163"/>
      <c r="XO360" s="163"/>
      <c r="XP360" s="163"/>
      <c r="XQ360" s="163"/>
      <c r="XR360" s="163"/>
      <c r="XS360" s="163"/>
      <c r="XT360" s="163"/>
      <c r="XU360" s="163"/>
      <c r="XV360" s="163"/>
      <c r="XW360" s="163"/>
      <c r="XX360" s="163"/>
      <c r="XY360" s="163"/>
      <c r="XZ360" s="163"/>
      <c r="YA360" s="163"/>
      <c r="YB360" s="163"/>
      <c r="YC360" s="163"/>
      <c r="YD360" s="163"/>
      <c r="YE360" s="163"/>
      <c r="YF360" s="163"/>
      <c r="YG360" s="163"/>
      <c r="YH360" s="163"/>
      <c r="YI360" s="163"/>
      <c r="YJ360" s="163"/>
      <c r="YK360" s="163"/>
      <c r="YL360" s="163"/>
      <c r="YM360" s="163"/>
      <c r="YN360" s="163"/>
      <c r="YO360" s="163"/>
      <c r="YP360" s="163"/>
      <c r="YQ360" s="163"/>
      <c r="YR360" s="163"/>
      <c r="YS360" s="163"/>
      <c r="YT360" s="163"/>
      <c r="YU360" s="163"/>
      <c r="YV360" s="163"/>
      <c r="YW360" s="163"/>
      <c r="YX360" s="163"/>
      <c r="YY360" s="163"/>
      <c r="YZ360" s="163"/>
      <c r="ZA360" s="163"/>
      <c r="ZB360" s="163"/>
      <c r="ZC360" s="163"/>
      <c r="ZD360" s="163"/>
      <c r="ZE360" s="163"/>
      <c r="ZF360" s="163"/>
      <c r="ZG360" s="163"/>
      <c r="ZH360" s="163"/>
      <c r="ZI360" s="163"/>
      <c r="ZJ360" s="163"/>
      <c r="ZK360" s="163"/>
      <c r="ZL360" s="163"/>
      <c r="ZM360" s="163"/>
      <c r="ZN360" s="163"/>
      <c r="ZO360" s="163"/>
      <c r="ZP360" s="163"/>
      <c r="ZQ360" s="163"/>
      <c r="ZR360" s="163"/>
      <c r="ZS360" s="163"/>
      <c r="ZT360" s="163"/>
      <c r="ZU360" s="163"/>
      <c r="ZV360" s="163"/>
      <c r="ZW360" s="163"/>
      <c r="ZX360" s="163"/>
      <c r="ZY360" s="163"/>
      <c r="ZZ360" s="163"/>
      <c r="AAA360" s="163"/>
      <c r="AAB360" s="163"/>
      <c r="AAC360" s="163"/>
      <c r="AAD360" s="163"/>
      <c r="AAE360" s="163"/>
      <c r="AAF360" s="163"/>
      <c r="AAG360" s="163"/>
      <c r="AAH360" s="163"/>
      <c r="AAI360" s="163"/>
      <c r="AAJ360" s="163"/>
      <c r="AAK360" s="163"/>
      <c r="AAL360" s="163"/>
      <c r="AAM360" s="163"/>
      <c r="AAN360" s="163"/>
      <c r="AAO360" s="163"/>
      <c r="AAP360" s="163"/>
      <c r="AAQ360" s="163"/>
      <c r="AAR360" s="163"/>
      <c r="AAS360" s="163"/>
      <c r="AAT360" s="163"/>
      <c r="AAU360" s="163"/>
      <c r="AAV360" s="163"/>
      <c r="AAW360" s="163"/>
      <c r="AAX360" s="163"/>
      <c r="AAY360" s="163"/>
      <c r="AAZ360" s="163"/>
      <c r="ABA360" s="163"/>
      <c r="ABB360" s="163"/>
      <c r="ABC360" s="163"/>
      <c r="ABD360" s="163"/>
      <c r="ABE360" s="163"/>
      <c r="ABF360" s="163"/>
      <c r="ABG360" s="163"/>
      <c r="ABH360" s="163"/>
      <c r="ABI360" s="163"/>
      <c r="ABJ360" s="163"/>
      <c r="ABK360" s="163"/>
      <c r="ABL360" s="163"/>
      <c r="ABM360" s="163"/>
      <c r="ABN360" s="163"/>
      <c r="ABO360" s="163"/>
      <c r="ABP360" s="163"/>
      <c r="ABQ360" s="163"/>
      <c r="ABR360" s="163"/>
      <c r="ABS360" s="163"/>
      <c r="ABT360" s="163"/>
      <c r="ABU360" s="163"/>
      <c r="ABV360" s="163"/>
      <c r="ABW360" s="163"/>
      <c r="ABX360" s="163"/>
      <c r="ABY360" s="163"/>
      <c r="ABZ360" s="163"/>
      <c r="ACA360" s="163"/>
      <c r="ACB360" s="163"/>
      <c r="ACC360" s="163"/>
      <c r="ACD360" s="163"/>
      <c r="ACE360" s="163"/>
      <c r="ACF360" s="163"/>
      <c r="ACG360" s="163"/>
      <c r="ACH360" s="163"/>
      <c r="ACI360" s="163"/>
      <c r="ACJ360" s="163"/>
      <c r="ACK360" s="163"/>
      <c r="ACL360" s="163"/>
      <c r="ACM360" s="163"/>
      <c r="ACN360" s="163"/>
      <c r="ACO360" s="163"/>
      <c r="ACP360" s="163"/>
      <c r="ACQ360" s="163"/>
      <c r="ACR360" s="163"/>
      <c r="ACS360" s="163"/>
      <c r="ACT360" s="163"/>
      <c r="ACU360" s="163"/>
      <c r="ACV360" s="163"/>
      <c r="ACW360" s="163"/>
      <c r="ACX360" s="163"/>
      <c r="ACY360" s="163"/>
      <c r="ACZ360" s="163"/>
      <c r="ADA360" s="163"/>
    </row>
    <row r="361" spans="1:781" ht="28.8" x14ac:dyDescent="0.3">
      <c r="A361" s="412">
        <v>3</v>
      </c>
      <c r="B361" s="180" t="s">
        <v>955</v>
      </c>
      <c r="C361" s="188"/>
      <c r="E361" s="181"/>
      <c r="F361" s="182"/>
      <c r="I361" s="183"/>
      <c r="J361" s="183"/>
      <c r="K361" s="184"/>
      <c r="L361" s="185">
        <f>SUMIF($A$1:$A$358,"=3")/3</f>
        <v>201</v>
      </c>
      <c r="M361" s="155"/>
      <c r="P361" s="186">
        <v>3</v>
      </c>
      <c r="Q361" s="180" t="s">
        <v>956</v>
      </c>
      <c r="AB361" s="189" t="s">
        <v>945</v>
      </c>
      <c r="AC361" s="2">
        <f>SUMIF(AC95:AC149,"&gt;0")</f>
        <v>37.471842239988021</v>
      </c>
      <c r="AD361" s="2">
        <f>SUMIF(AD95:AD149,"&gt;0")</f>
        <v>18.269999999999996</v>
      </c>
      <c r="AE361" s="190">
        <f>SUMIF(AE95:AE149,"&gt;0")</f>
        <v>7.1428571428571432</v>
      </c>
      <c r="AF361" s="191">
        <f>SUMIF(AF95:AF149,"&gt;0")</f>
        <v>62.837247371328047</v>
      </c>
      <c r="AK361" s="19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c r="BO361" s="142"/>
      <c r="BP361" s="142"/>
      <c r="BQ361" s="142"/>
      <c r="BR361" s="142"/>
      <c r="BS361" s="142"/>
      <c r="BT361" s="142"/>
      <c r="BU361" s="142"/>
      <c r="BV361" s="142"/>
      <c r="BW361" s="142"/>
      <c r="BX361" s="142"/>
      <c r="BY361" s="142"/>
      <c r="BZ361" s="142"/>
      <c r="CA361" s="142"/>
      <c r="CB361" s="142"/>
      <c r="CC361" s="142"/>
      <c r="CD361" s="142"/>
      <c r="CE361" s="142"/>
      <c r="CF361" s="142"/>
      <c r="CG361" s="142"/>
      <c r="CH361" s="142"/>
      <c r="CI361" s="142"/>
      <c r="CJ361" s="142"/>
      <c r="CK361" s="142"/>
      <c r="CL361" s="142"/>
      <c r="CM361" s="142"/>
      <c r="CN361" s="142"/>
      <c r="CO361" s="142"/>
      <c r="CP361" s="142"/>
      <c r="CQ361" s="142"/>
      <c r="CR361" s="142"/>
      <c r="CS361" s="142"/>
      <c r="CT361" s="142"/>
      <c r="CU361" s="142"/>
      <c r="CV361" s="142"/>
      <c r="CW361" s="142"/>
      <c r="CX361" s="142"/>
      <c r="CY361" s="142"/>
      <c r="CZ361" s="142"/>
      <c r="DA361" s="142"/>
      <c r="DB361" s="142"/>
      <c r="DC361" s="142"/>
      <c r="DD361" s="142"/>
      <c r="DE361" s="142"/>
      <c r="DF361" s="142"/>
      <c r="DG361" s="142"/>
      <c r="DH361" s="142"/>
      <c r="DI361" s="142"/>
      <c r="DJ361" s="142"/>
      <c r="DK361" s="142"/>
      <c r="DL361" s="142"/>
      <c r="DM361" s="142"/>
      <c r="DN361" s="142"/>
      <c r="DO361" s="142"/>
      <c r="DP361" s="142"/>
      <c r="DQ361" s="142"/>
      <c r="DR361" s="142"/>
      <c r="DS361" s="142"/>
      <c r="DT361" s="142"/>
      <c r="DU361" s="142"/>
      <c r="DV361" s="142"/>
      <c r="DW361" s="142"/>
      <c r="DX361" s="142"/>
      <c r="DY361" s="142"/>
      <c r="DZ361" s="142"/>
      <c r="EA361" s="142"/>
      <c r="EB361" s="142"/>
      <c r="EC361" s="142"/>
      <c r="ED361" s="163"/>
      <c r="EE361" s="163"/>
      <c r="EF361" s="163"/>
      <c r="EG361" s="163"/>
      <c r="EH361" s="163"/>
      <c r="EI361" s="163"/>
      <c r="EJ361" s="163"/>
      <c r="EK361" s="163"/>
      <c r="EL361" s="163"/>
      <c r="EM361" s="163"/>
      <c r="EN361" s="163"/>
      <c r="EO361" s="163"/>
      <c r="EP361" s="163"/>
      <c r="EQ361" s="163"/>
      <c r="ER361" s="163"/>
      <c r="ES361" s="163"/>
      <c r="ET361" s="163"/>
      <c r="EU361" s="163"/>
      <c r="EV361" s="163"/>
      <c r="EW361" s="163"/>
      <c r="EX361" s="163"/>
      <c r="EY361" s="163"/>
      <c r="EZ361" s="163"/>
      <c r="FA361" s="163"/>
      <c r="FB361" s="163"/>
      <c r="FC361" s="163"/>
      <c r="FD361" s="163"/>
      <c r="FE361" s="163"/>
      <c r="FF361" s="163"/>
      <c r="FG361" s="163"/>
      <c r="FH361" s="163"/>
      <c r="FI361" s="163"/>
      <c r="FJ361" s="163"/>
      <c r="FK361" s="163"/>
      <c r="FL361" s="163"/>
      <c r="FM361" s="163"/>
      <c r="FN361" s="163"/>
      <c r="FO361" s="163"/>
      <c r="FP361" s="163"/>
      <c r="FQ361" s="163"/>
      <c r="FR361" s="163"/>
      <c r="FS361" s="163"/>
      <c r="FT361" s="163"/>
      <c r="FU361" s="163"/>
      <c r="FV361" s="163"/>
      <c r="FW361" s="163"/>
      <c r="FX361" s="163"/>
      <c r="FY361" s="163"/>
      <c r="FZ361" s="163"/>
      <c r="GA361" s="163"/>
      <c r="GB361" s="163"/>
      <c r="GC361" s="163"/>
      <c r="GD361" s="163"/>
      <c r="GE361" s="163"/>
      <c r="GF361" s="163"/>
      <c r="GG361" s="163"/>
      <c r="GH361" s="163"/>
      <c r="GI361" s="163"/>
      <c r="GJ361" s="163"/>
      <c r="GK361" s="163"/>
      <c r="GL361" s="163"/>
      <c r="GM361" s="163"/>
      <c r="GN361" s="163"/>
      <c r="GO361" s="163"/>
      <c r="GP361" s="163"/>
      <c r="GQ361" s="163"/>
      <c r="GR361" s="163"/>
      <c r="GS361" s="163"/>
      <c r="GT361" s="163"/>
      <c r="GU361" s="163"/>
      <c r="GV361" s="163"/>
      <c r="GW361" s="163"/>
      <c r="GX361" s="163"/>
      <c r="GY361" s="163"/>
      <c r="GZ361" s="163"/>
      <c r="HA361" s="163"/>
      <c r="HB361" s="163"/>
      <c r="HC361" s="163"/>
      <c r="HD361" s="163"/>
      <c r="HE361" s="163"/>
      <c r="HF361" s="163"/>
      <c r="HG361" s="163"/>
      <c r="HH361" s="163"/>
      <c r="HI361" s="163"/>
      <c r="HJ361" s="163"/>
      <c r="HK361" s="163"/>
      <c r="HL361" s="163"/>
      <c r="HM361" s="163"/>
      <c r="HN361" s="163"/>
      <c r="HO361" s="163"/>
      <c r="HP361" s="163"/>
      <c r="HQ361" s="163"/>
      <c r="HR361" s="163"/>
      <c r="HS361" s="163"/>
      <c r="HT361" s="163"/>
      <c r="HU361" s="163"/>
      <c r="HV361" s="163"/>
      <c r="HW361" s="163"/>
      <c r="HX361" s="163"/>
      <c r="HY361" s="163"/>
      <c r="HZ361" s="163"/>
      <c r="IA361" s="163"/>
      <c r="IB361" s="163"/>
      <c r="IC361" s="163"/>
      <c r="ID361" s="163"/>
      <c r="IE361" s="163"/>
      <c r="IF361" s="163"/>
      <c r="IG361" s="163"/>
      <c r="IH361" s="163"/>
      <c r="II361" s="163"/>
      <c r="IJ361" s="163"/>
      <c r="IK361" s="163"/>
      <c r="IL361" s="163"/>
      <c r="IM361" s="163"/>
      <c r="IN361" s="163"/>
      <c r="IO361" s="163"/>
      <c r="IP361" s="163"/>
      <c r="IQ361" s="163"/>
      <c r="IR361" s="163"/>
      <c r="IS361" s="163"/>
      <c r="IT361" s="163"/>
      <c r="IU361" s="163"/>
      <c r="IV361" s="163"/>
      <c r="IW361" s="163"/>
      <c r="IX361" s="163"/>
      <c r="IY361" s="163"/>
      <c r="IZ361" s="163"/>
      <c r="JA361" s="163"/>
      <c r="JB361" s="163"/>
      <c r="JC361" s="163"/>
      <c r="JD361" s="163"/>
      <c r="JE361" s="163"/>
      <c r="JF361" s="163"/>
      <c r="JG361" s="163"/>
      <c r="JH361" s="163"/>
      <c r="JI361" s="163"/>
      <c r="JJ361" s="163"/>
      <c r="JK361" s="163"/>
      <c r="JL361" s="163"/>
      <c r="JM361" s="163"/>
      <c r="JN361" s="163"/>
      <c r="JO361" s="163"/>
      <c r="JP361" s="163"/>
      <c r="JQ361" s="163"/>
      <c r="JR361" s="163"/>
      <c r="JS361" s="163"/>
      <c r="JT361" s="163"/>
      <c r="JU361" s="163"/>
      <c r="JV361" s="163"/>
      <c r="JW361" s="163"/>
      <c r="JX361" s="163"/>
      <c r="JY361" s="163"/>
      <c r="JZ361" s="163"/>
      <c r="KA361" s="163"/>
      <c r="KB361" s="163"/>
      <c r="KC361" s="163"/>
      <c r="KD361" s="163"/>
      <c r="KE361" s="163"/>
      <c r="KF361" s="163"/>
      <c r="KG361" s="163"/>
      <c r="KH361" s="163"/>
      <c r="KI361" s="163"/>
      <c r="KJ361" s="163"/>
      <c r="KK361" s="163"/>
      <c r="KL361" s="163"/>
      <c r="KM361" s="163"/>
      <c r="KN361" s="163"/>
      <c r="KO361" s="163"/>
      <c r="KP361" s="163"/>
      <c r="KQ361" s="163"/>
      <c r="KR361" s="163"/>
      <c r="KS361" s="163"/>
      <c r="KT361" s="163"/>
      <c r="KU361" s="163"/>
      <c r="KV361" s="163"/>
      <c r="KW361" s="163"/>
      <c r="KX361" s="163"/>
      <c r="KY361" s="163"/>
      <c r="KZ361" s="163"/>
      <c r="LA361" s="163"/>
      <c r="LB361" s="163"/>
      <c r="LC361" s="163"/>
      <c r="LD361" s="163"/>
      <c r="LE361" s="163"/>
      <c r="LF361" s="163"/>
      <c r="LG361" s="163"/>
      <c r="LH361" s="163"/>
      <c r="LI361" s="163"/>
      <c r="LJ361" s="163"/>
      <c r="LK361" s="163"/>
      <c r="LL361" s="163"/>
      <c r="LM361" s="163"/>
      <c r="LN361" s="163"/>
      <c r="LO361" s="163"/>
      <c r="LP361" s="163"/>
      <c r="LQ361" s="163"/>
      <c r="LR361" s="163"/>
      <c r="LS361" s="163"/>
      <c r="LT361" s="163"/>
      <c r="LU361" s="163"/>
      <c r="LV361" s="163"/>
      <c r="LW361" s="163"/>
      <c r="LX361" s="163"/>
      <c r="LY361" s="163"/>
      <c r="LZ361" s="163"/>
      <c r="MA361" s="163"/>
      <c r="MB361" s="163"/>
      <c r="MC361" s="163"/>
      <c r="MD361" s="163"/>
      <c r="ME361" s="163"/>
      <c r="MF361" s="163"/>
      <c r="MG361" s="163"/>
      <c r="MH361" s="163"/>
      <c r="MI361" s="163"/>
      <c r="MJ361" s="163"/>
      <c r="MK361" s="163"/>
      <c r="ML361" s="163"/>
      <c r="MM361" s="163"/>
      <c r="MN361" s="163"/>
      <c r="MO361" s="163"/>
      <c r="MP361" s="163"/>
      <c r="MQ361" s="163"/>
      <c r="MR361" s="163"/>
      <c r="MS361" s="163"/>
      <c r="MT361" s="163"/>
      <c r="MU361" s="163"/>
      <c r="MV361" s="163"/>
      <c r="MW361" s="163"/>
      <c r="MX361" s="163"/>
      <c r="MY361" s="163"/>
      <c r="MZ361" s="163"/>
      <c r="NA361" s="163"/>
      <c r="NB361" s="163"/>
      <c r="NC361" s="163"/>
      <c r="ND361" s="163"/>
      <c r="NE361" s="163"/>
      <c r="NF361" s="163"/>
      <c r="NG361" s="163"/>
      <c r="NH361" s="163"/>
      <c r="NI361" s="163"/>
      <c r="NJ361" s="163"/>
      <c r="NK361" s="163"/>
      <c r="NL361" s="163"/>
      <c r="NM361" s="163"/>
      <c r="NN361" s="163"/>
      <c r="NO361" s="163"/>
      <c r="NP361" s="163"/>
      <c r="NQ361" s="163"/>
      <c r="NR361" s="163"/>
      <c r="NS361" s="163"/>
      <c r="NT361" s="163"/>
      <c r="NU361" s="163"/>
      <c r="NV361" s="163"/>
      <c r="NW361" s="163"/>
      <c r="NX361" s="163"/>
      <c r="NY361" s="163"/>
      <c r="NZ361" s="163"/>
      <c r="OA361" s="163"/>
      <c r="OB361" s="163"/>
      <c r="OC361" s="163"/>
      <c r="OD361" s="163"/>
      <c r="OE361" s="163"/>
      <c r="OF361" s="163"/>
      <c r="OG361" s="163"/>
      <c r="OH361" s="163"/>
      <c r="OI361" s="163"/>
      <c r="OJ361" s="163"/>
      <c r="OK361" s="163"/>
      <c r="OL361" s="163"/>
      <c r="OM361" s="163"/>
      <c r="ON361" s="163"/>
      <c r="OO361" s="163"/>
      <c r="OP361" s="163"/>
      <c r="OQ361" s="163"/>
      <c r="OR361" s="163"/>
      <c r="OS361" s="163"/>
      <c r="OT361" s="163"/>
      <c r="OU361" s="163"/>
      <c r="OV361" s="163"/>
      <c r="OW361" s="163"/>
      <c r="OX361" s="163"/>
      <c r="OY361" s="163"/>
      <c r="OZ361" s="163"/>
      <c r="PA361" s="163"/>
      <c r="PB361" s="163"/>
      <c r="PC361" s="163"/>
      <c r="PD361" s="163"/>
      <c r="PE361" s="163"/>
      <c r="PF361" s="163"/>
      <c r="PG361" s="163"/>
      <c r="PH361" s="163"/>
      <c r="PI361" s="163"/>
      <c r="PJ361" s="163"/>
      <c r="PK361" s="163"/>
      <c r="PL361" s="163"/>
      <c r="PM361" s="163"/>
      <c r="PN361" s="163"/>
      <c r="PO361" s="163"/>
      <c r="PP361" s="163"/>
      <c r="PQ361" s="163"/>
      <c r="PR361" s="163"/>
      <c r="PS361" s="163"/>
      <c r="PT361" s="163"/>
      <c r="PU361" s="163"/>
      <c r="PV361" s="163"/>
      <c r="PW361" s="163"/>
      <c r="PX361" s="163"/>
      <c r="PY361" s="163"/>
      <c r="PZ361" s="163"/>
      <c r="QA361" s="163"/>
      <c r="QB361" s="163"/>
      <c r="QC361" s="163"/>
      <c r="QD361" s="163"/>
      <c r="QE361" s="163"/>
      <c r="QF361" s="163"/>
      <c r="QG361" s="163"/>
      <c r="QH361" s="163"/>
      <c r="QI361" s="163"/>
      <c r="QJ361" s="163"/>
      <c r="QK361" s="163"/>
      <c r="QL361" s="163"/>
      <c r="QM361" s="163"/>
      <c r="QN361" s="163"/>
      <c r="QO361" s="163"/>
      <c r="QP361" s="163"/>
      <c r="QQ361" s="163"/>
      <c r="QR361" s="163"/>
      <c r="QS361" s="163"/>
      <c r="QT361" s="163"/>
      <c r="QU361" s="163"/>
      <c r="QV361" s="163"/>
      <c r="QW361" s="163"/>
      <c r="QX361" s="163"/>
      <c r="QY361" s="163"/>
      <c r="QZ361" s="163"/>
      <c r="RA361" s="163"/>
      <c r="RB361" s="163"/>
      <c r="RC361" s="163"/>
      <c r="RD361" s="163"/>
      <c r="RE361" s="163"/>
      <c r="RF361" s="163"/>
      <c r="RG361" s="163"/>
      <c r="RH361" s="163"/>
      <c r="RI361" s="163"/>
      <c r="RJ361" s="163"/>
      <c r="RK361" s="163"/>
      <c r="RL361" s="163"/>
      <c r="RM361" s="163"/>
      <c r="RN361" s="163"/>
      <c r="RO361" s="163"/>
      <c r="RP361" s="163"/>
      <c r="RQ361" s="163"/>
      <c r="RR361" s="163"/>
      <c r="RS361" s="163"/>
      <c r="RT361" s="163"/>
      <c r="RU361" s="163"/>
      <c r="RV361" s="163"/>
      <c r="RW361" s="163"/>
      <c r="RX361" s="163"/>
      <c r="RY361" s="163"/>
      <c r="RZ361" s="163"/>
      <c r="SA361" s="163"/>
      <c r="SB361" s="163"/>
      <c r="SC361" s="163"/>
      <c r="SD361" s="163"/>
      <c r="SE361" s="163"/>
      <c r="SF361" s="163"/>
      <c r="SG361" s="163"/>
      <c r="SH361" s="163"/>
      <c r="SI361" s="163"/>
      <c r="SJ361" s="163"/>
      <c r="SK361" s="163"/>
      <c r="SL361" s="163"/>
      <c r="SM361" s="163"/>
      <c r="SN361" s="163"/>
      <c r="SO361" s="163"/>
      <c r="SP361" s="163"/>
      <c r="SQ361" s="163"/>
      <c r="SR361" s="163"/>
      <c r="SS361" s="163"/>
      <c r="ST361" s="163"/>
      <c r="SU361" s="163"/>
      <c r="SV361" s="163"/>
      <c r="SW361" s="163"/>
      <c r="SX361" s="163"/>
      <c r="SY361" s="163"/>
      <c r="SZ361" s="163"/>
      <c r="TA361" s="163"/>
      <c r="TB361" s="163"/>
      <c r="TC361" s="163"/>
      <c r="TD361" s="163"/>
      <c r="TE361" s="163"/>
      <c r="TF361" s="163"/>
      <c r="TG361" s="163"/>
      <c r="TH361" s="163"/>
      <c r="TI361" s="163"/>
      <c r="TJ361" s="163"/>
      <c r="TK361" s="163"/>
      <c r="TL361" s="163"/>
      <c r="TM361" s="163"/>
      <c r="TN361" s="163"/>
      <c r="TO361" s="163"/>
      <c r="TP361" s="163"/>
      <c r="TQ361" s="163"/>
      <c r="TR361" s="163"/>
      <c r="TS361" s="163"/>
      <c r="TT361" s="163"/>
      <c r="TU361" s="163"/>
      <c r="TV361" s="163"/>
      <c r="TW361" s="163"/>
      <c r="TX361" s="163"/>
      <c r="TY361" s="163"/>
      <c r="TZ361" s="163"/>
      <c r="UA361" s="163"/>
      <c r="UB361" s="163"/>
      <c r="UC361" s="163"/>
      <c r="UD361" s="163"/>
      <c r="UE361" s="163"/>
      <c r="UF361" s="163"/>
      <c r="UG361" s="163"/>
      <c r="UH361" s="163"/>
      <c r="UI361" s="163"/>
      <c r="UJ361" s="163"/>
      <c r="UK361" s="163"/>
      <c r="UL361" s="163"/>
      <c r="UM361" s="163"/>
      <c r="UN361" s="163"/>
      <c r="UO361" s="163"/>
      <c r="UP361" s="163"/>
      <c r="UQ361" s="163"/>
      <c r="UR361" s="163"/>
      <c r="US361" s="163"/>
      <c r="UT361" s="163"/>
      <c r="UU361" s="163"/>
      <c r="UV361" s="163"/>
      <c r="UW361" s="163"/>
      <c r="UX361" s="163"/>
      <c r="UY361" s="163"/>
      <c r="UZ361" s="163"/>
      <c r="VA361" s="163"/>
      <c r="VB361" s="163"/>
      <c r="VC361" s="163"/>
      <c r="VD361" s="163"/>
      <c r="VE361" s="163"/>
      <c r="VF361" s="163"/>
      <c r="VG361" s="163"/>
      <c r="VH361" s="163"/>
      <c r="VI361" s="163"/>
      <c r="VJ361" s="163"/>
      <c r="VK361" s="163"/>
      <c r="VL361" s="163"/>
      <c r="VM361" s="163"/>
      <c r="VN361" s="163"/>
      <c r="VO361" s="163"/>
      <c r="VP361" s="163"/>
      <c r="VQ361" s="163"/>
      <c r="VR361" s="163"/>
      <c r="VS361" s="163"/>
      <c r="VT361" s="163"/>
      <c r="VU361" s="163"/>
      <c r="VV361" s="163"/>
      <c r="VW361" s="163"/>
      <c r="VX361" s="163"/>
      <c r="VY361" s="163"/>
      <c r="VZ361" s="163"/>
      <c r="WA361" s="163"/>
      <c r="WB361" s="163"/>
      <c r="WC361" s="163"/>
      <c r="WD361" s="163"/>
      <c r="WE361" s="163"/>
      <c r="WF361" s="163"/>
      <c r="WG361" s="163"/>
      <c r="WH361" s="163"/>
      <c r="WI361" s="163"/>
      <c r="WJ361" s="163"/>
      <c r="WK361" s="163"/>
      <c r="WL361" s="163"/>
      <c r="WM361" s="163"/>
      <c r="WN361" s="163"/>
      <c r="WO361" s="163"/>
      <c r="WP361" s="163"/>
      <c r="WQ361" s="163"/>
      <c r="WR361" s="163"/>
      <c r="WS361" s="163"/>
      <c r="WT361" s="163"/>
      <c r="WU361" s="163"/>
      <c r="WV361" s="163"/>
      <c r="WW361" s="163"/>
      <c r="WX361" s="163"/>
      <c r="WY361" s="163"/>
      <c r="WZ361" s="163"/>
      <c r="XA361" s="163"/>
      <c r="XB361" s="163"/>
      <c r="XC361" s="163"/>
      <c r="XD361" s="163"/>
      <c r="XE361" s="163"/>
      <c r="XF361" s="163"/>
      <c r="XG361" s="163"/>
      <c r="XH361" s="163"/>
      <c r="XI361" s="163"/>
      <c r="XJ361" s="163"/>
      <c r="XK361" s="163"/>
      <c r="XL361" s="163"/>
      <c r="XM361" s="163"/>
      <c r="XN361" s="163"/>
      <c r="XO361" s="163"/>
      <c r="XP361" s="163"/>
      <c r="XQ361" s="163"/>
      <c r="XR361" s="163"/>
      <c r="XS361" s="163"/>
      <c r="XT361" s="163"/>
      <c r="XU361" s="163"/>
      <c r="XV361" s="163"/>
      <c r="XW361" s="163"/>
      <c r="XX361" s="163"/>
      <c r="XY361" s="163"/>
      <c r="XZ361" s="163"/>
      <c r="YA361" s="163"/>
      <c r="YB361" s="163"/>
      <c r="YC361" s="163"/>
      <c r="YD361" s="163"/>
      <c r="YE361" s="163"/>
      <c r="YF361" s="163"/>
      <c r="YG361" s="163"/>
      <c r="YH361" s="163"/>
      <c r="YI361" s="163"/>
      <c r="YJ361" s="163"/>
      <c r="YK361" s="163"/>
      <c r="YL361" s="163"/>
      <c r="YM361" s="163"/>
      <c r="YN361" s="163"/>
      <c r="YO361" s="163"/>
      <c r="YP361" s="163"/>
      <c r="YQ361" s="163"/>
      <c r="YR361" s="163"/>
      <c r="YS361" s="163"/>
      <c r="YT361" s="163"/>
      <c r="YU361" s="163"/>
      <c r="YV361" s="163"/>
      <c r="YW361" s="163"/>
      <c r="YX361" s="163"/>
      <c r="YY361" s="163"/>
      <c r="YZ361" s="163"/>
      <c r="ZA361" s="163"/>
      <c r="ZB361" s="163"/>
      <c r="ZC361" s="163"/>
      <c r="ZD361" s="163"/>
      <c r="ZE361" s="163"/>
      <c r="ZF361" s="163"/>
      <c r="ZG361" s="163"/>
      <c r="ZH361" s="163"/>
      <c r="ZI361" s="163"/>
      <c r="ZJ361" s="163"/>
      <c r="ZK361" s="163"/>
      <c r="ZL361" s="163"/>
      <c r="ZM361" s="163"/>
      <c r="ZN361" s="163"/>
      <c r="ZO361" s="163"/>
      <c r="ZP361" s="163"/>
      <c r="ZQ361" s="163"/>
      <c r="ZR361" s="163"/>
      <c r="ZS361" s="163"/>
      <c r="ZT361" s="163"/>
      <c r="ZU361" s="163"/>
      <c r="ZV361" s="163"/>
      <c r="ZW361" s="163"/>
      <c r="ZX361" s="163"/>
      <c r="ZY361" s="163"/>
      <c r="ZZ361" s="163"/>
      <c r="AAA361" s="163"/>
      <c r="AAB361" s="163"/>
      <c r="AAC361" s="163"/>
      <c r="AAD361" s="163"/>
      <c r="AAE361" s="163"/>
      <c r="AAF361" s="163"/>
      <c r="AAG361" s="163"/>
      <c r="AAH361" s="163"/>
      <c r="AAI361" s="163"/>
      <c r="AAJ361" s="163"/>
      <c r="AAK361" s="163"/>
      <c r="AAL361" s="163"/>
      <c r="AAM361" s="163"/>
      <c r="AAN361" s="163"/>
      <c r="AAO361" s="163"/>
      <c r="AAP361" s="163"/>
      <c r="AAQ361" s="163"/>
      <c r="AAR361" s="163"/>
      <c r="AAS361" s="163"/>
      <c r="AAT361" s="163"/>
      <c r="AAU361" s="163"/>
      <c r="AAV361" s="163"/>
      <c r="AAW361" s="163"/>
      <c r="AAX361" s="163"/>
      <c r="AAY361" s="163"/>
      <c r="AAZ361" s="163"/>
      <c r="ABA361" s="163"/>
      <c r="ABB361" s="163"/>
      <c r="ABC361" s="163"/>
      <c r="ABD361" s="163"/>
      <c r="ABE361" s="163"/>
      <c r="ABF361" s="163"/>
      <c r="ABG361" s="163"/>
      <c r="ABH361" s="163"/>
      <c r="ABI361" s="163"/>
      <c r="ABJ361" s="163"/>
      <c r="ABK361" s="163"/>
      <c r="ABL361" s="163"/>
      <c r="ABM361" s="163"/>
      <c r="ABN361" s="163"/>
      <c r="ABO361" s="163"/>
      <c r="ABP361" s="163"/>
      <c r="ABQ361" s="163"/>
      <c r="ABR361" s="163"/>
      <c r="ABS361" s="163"/>
      <c r="ABT361" s="163"/>
      <c r="ABU361" s="163"/>
      <c r="ABV361" s="163"/>
      <c r="ABW361" s="163"/>
      <c r="ABX361" s="163"/>
      <c r="ABY361" s="163"/>
      <c r="ABZ361" s="163"/>
      <c r="ACA361" s="163"/>
      <c r="ACB361" s="163"/>
      <c r="ACC361" s="163"/>
      <c r="ACD361" s="163"/>
      <c r="ACE361" s="163"/>
      <c r="ACF361" s="163"/>
      <c r="ACG361" s="163"/>
      <c r="ACH361" s="163"/>
      <c r="ACI361" s="163"/>
      <c r="ACJ361" s="163"/>
      <c r="ACK361" s="163"/>
      <c r="ACL361" s="163"/>
      <c r="ACM361" s="163"/>
      <c r="ACN361" s="163"/>
      <c r="ACO361" s="163"/>
      <c r="ACP361" s="163"/>
      <c r="ACQ361" s="163"/>
      <c r="ACR361" s="163"/>
      <c r="ACS361" s="163"/>
      <c r="ACT361" s="163"/>
      <c r="ACU361" s="163"/>
      <c r="ACV361" s="163"/>
      <c r="ACW361" s="163"/>
      <c r="ACX361" s="163"/>
      <c r="ACY361" s="163"/>
      <c r="ACZ361" s="163"/>
      <c r="ADA361" s="163"/>
    </row>
    <row r="362" spans="1:781" ht="43.8" thickBot="1" x14ac:dyDescent="0.35">
      <c r="A362" s="193">
        <v>4</v>
      </c>
      <c r="B362" s="180" t="s">
        <v>957</v>
      </c>
      <c r="C362" s="188"/>
      <c r="E362" s="181"/>
      <c r="F362" s="194"/>
      <c r="I362" s="125"/>
      <c r="K362" s="184"/>
      <c r="L362" s="185">
        <f>SUMIF($A$1:$A$358,"=4")/4</f>
        <v>29</v>
      </c>
      <c r="M362" s="155"/>
      <c r="O362" s="151"/>
      <c r="P362" s="186">
        <v>4</v>
      </c>
      <c r="Q362" s="180" t="s">
        <v>958</v>
      </c>
      <c r="AB362" s="195" t="s">
        <v>948</v>
      </c>
      <c r="AC362" s="177">
        <f>AVERAGE(AC95:AC149)</f>
        <v>0.69392300444422261</v>
      </c>
      <c r="AD362" s="177">
        <f>AVERAGE(AD95:AD149)</f>
        <v>0.34471698113207538</v>
      </c>
      <c r="AE362" s="196">
        <f>AVERAGE(AE95:AE149)</f>
        <v>0.13477088948787064</v>
      </c>
      <c r="AF362" s="197">
        <f>AVERAGE(AF95:AF149)</f>
        <v>1.1856084409684537</v>
      </c>
      <c r="AK362" s="19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c r="BO362" s="142"/>
      <c r="BP362" s="142"/>
      <c r="BQ362" s="142"/>
      <c r="BR362" s="142"/>
      <c r="BS362" s="142"/>
      <c r="BT362" s="142"/>
      <c r="BU362" s="142"/>
      <c r="BV362" s="142"/>
      <c r="BW362" s="142"/>
      <c r="BX362" s="142"/>
      <c r="BY362" s="142"/>
      <c r="BZ362" s="142"/>
      <c r="CA362" s="142"/>
      <c r="CB362" s="142"/>
      <c r="CC362" s="142"/>
      <c r="CD362" s="142"/>
      <c r="CE362" s="142"/>
      <c r="CF362" s="142"/>
      <c r="CG362" s="142"/>
      <c r="CH362" s="142"/>
      <c r="CI362" s="142"/>
      <c r="CJ362" s="142"/>
      <c r="CK362" s="142"/>
      <c r="CL362" s="142"/>
      <c r="CM362" s="142"/>
      <c r="CN362" s="142"/>
      <c r="CO362" s="142"/>
      <c r="CP362" s="142"/>
      <c r="CQ362" s="142"/>
      <c r="CR362" s="142"/>
      <c r="CS362" s="142"/>
      <c r="CT362" s="142"/>
      <c r="CU362" s="142"/>
      <c r="CV362" s="142"/>
      <c r="CW362" s="142"/>
      <c r="CX362" s="142"/>
      <c r="CY362" s="142"/>
      <c r="CZ362" s="142"/>
      <c r="DA362" s="142"/>
      <c r="DB362" s="142"/>
      <c r="DC362" s="142"/>
      <c r="DD362" s="142"/>
      <c r="DE362" s="142"/>
      <c r="DF362" s="142"/>
      <c r="DG362" s="142"/>
      <c r="DH362" s="142"/>
      <c r="DI362" s="142"/>
      <c r="DJ362" s="142"/>
      <c r="DK362" s="142"/>
      <c r="DL362" s="142"/>
      <c r="DM362" s="142"/>
      <c r="DN362" s="142"/>
      <c r="DO362" s="142"/>
      <c r="DP362" s="142"/>
      <c r="DQ362" s="142"/>
      <c r="DR362" s="142"/>
      <c r="DS362" s="142"/>
      <c r="DT362" s="142"/>
      <c r="DU362" s="142"/>
      <c r="DV362" s="142"/>
      <c r="DW362" s="142"/>
      <c r="DX362" s="142"/>
      <c r="DY362" s="142"/>
      <c r="DZ362" s="142"/>
      <c r="EA362" s="142"/>
      <c r="EB362" s="142"/>
      <c r="EC362" s="142"/>
      <c r="ED362" s="163"/>
      <c r="EE362" s="163"/>
      <c r="EF362" s="163"/>
      <c r="EG362" s="163"/>
      <c r="EH362" s="163"/>
      <c r="EI362" s="163"/>
      <c r="EJ362" s="163"/>
      <c r="EK362" s="163"/>
      <c r="EL362" s="163"/>
      <c r="EM362" s="163"/>
      <c r="EN362" s="163"/>
      <c r="EO362" s="163"/>
      <c r="EP362" s="163"/>
      <c r="EQ362" s="163"/>
      <c r="ER362" s="163"/>
      <c r="ES362" s="163"/>
      <c r="ET362" s="163"/>
      <c r="EU362" s="163"/>
      <c r="EV362" s="163"/>
      <c r="EW362" s="163"/>
      <c r="EX362" s="163"/>
      <c r="EY362" s="163"/>
      <c r="EZ362" s="163"/>
      <c r="FA362" s="163"/>
      <c r="FB362" s="163"/>
      <c r="FC362" s="163"/>
      <c r="FD362" s="163"/>
      <c r="FE362" s="163"/>
      <c r="FF362" s="163"/>
      <c r="FG362" s="163"/>
      <c r="FH362" s="163"/>
      <c r="FI362" s="163"/>
      <c r="FJ362" s="163"/>
      <c r="FK362" s="163"/>
      <c r="FL362" s="163"/>
      <c r="FM362" s="163"/>
      <c r="FN362" s="163"/>
      <c r="FO362" s="163"/>
      <c r="FP362" s="163"/>
      <c r="FQ362" s="163"/>
      <c r="FR362" s="163"/>
      <c r="FS362" s="163"/>
      <c r="FT362" s="163"/>
      <c r="FU362" s="163"/>
      <c r="FV362" s="163"/>
      <c r="FW362" s="163"/>
      <c r="FX362" s="163"/>
      <c r="FY362" s="163"/>
      <c r="FZ362" s="163"/>
      <c r="GA362" s="163"/>
      <c r="GB362" s="163"/>
      <c r="GC362" s="163"/>
      <c r="GD362" s="163"/>
      <c r="GE362" s="163"/>
      <c r="GF362" s="163"/>
      <c r="GG362" s="163"/>
      <c r="GH362" s="163"/>
      <c r="GI362" s="163"/>
      <c r="GJ362" s="163"/>
      <c r="GK362" s="163"/>
      <c r="GL362" s="163"/>
      <c r="GM362" s="163"/>
      <c r="GN362" s="163"/>
      <c r="GO362" s="163"/>
      <c r="GP362" s="163"/>
      <c r="GQ362" s="163"/>
      <c r="GR362" s="163"/>
      <c r="GS362" s="163"/>
      <c r="GT362" s="163"/>
      <c r="GU362" s="163"/>
      <c r="GV362" s="163"/>
      <c r="GW362" s="163"/>
      <c r="GX362" s="163"/>
      <c r="GY362" s="163"/>
      <c r="GZ362" s="163"/>
      <c r="HA362" s="163"/>
      <c r="HB362" s="163"/>
      <c r="HC362" s="163"/>
      <c r="HD362" s="163"/>
      <c r="HE362" s="163"/>
      <c r="HF362" s="163"/>
      <c r="HG362" s="163"/>
      <c r="HH362" s="163"/>
      <c r="HI362" s="163"/>
      <c r="HJ362" s="163"/>
      <c r="HK362" s="163"/>
      <c r="HL362" s="163"/>
      <c r="HM362" s="163"/>
      <c r="HN362" s="163"/>
      <c r="HO362" s="163"/>
      <c r="HP362" s="163"/>
      <c r="HQ362" s="163"/>
      <c r="HR362" s="163"/>
      <c r="HS362" s="163"/>
      <c r="HT362" s="163"/>
      <c r="HU362" s="163"/>
      <c r="HV362" s="163"/>
      <c r="HW362" s="163"/>
      <c r="HX362" s="163"/>
      <c r="HY362" s="163"/>
      <c r="HZ362" s="163"/>
      <c r="IA362" s="163"/>
      <c r="IB362" s="163"/>
      <c r="IC362" s="163"/>
      <c r="ID362" s="163"/>
      <c r="IE362" s="163"/>
      <c r="IF362" s="163"/>
      <c r="IG362" s="163"/>
      <c r="IH362" s="163"/>
      <c r="II362" s="163"/>
      <c r="IJ362" s="163"/>
      <c r="IK362" s="163"/>
      <c r="IL362" s="163"/>
      <c r="IM362" s="163"/>
      <c r="IN362" s="163"/>
      <c r="IO362" s="163"/>
      <c r="IP362" s="163"/>
      <c r="IQ362" s="163"/>
      <c r="IR362" s="163"/>
      <c r="IS362" s="163"/>
      <c r="IT362" s="163"/>
      <c r="IU362" s="163"/>
      <c r="IV362" s="163"/>
      <c r="IW362" s="163"/>
      <c r="IX362" s="163"/>
      <c r="IY362" s="163"/>
      <c r="IZ362" s="163"/>
      <c r="JA362" s="163"/>
      <c r="JB362" s="163"/>
      <c r="JC362" s="163"/>
      <c r="JD362" s="163"/>
      <c r="JE362" s="163"/>
      <c r="JF362" s="163"/>
      <c r="JG362" s="163"/>
      <c r="JH362" s="163"/>
      <c r="JI362" s="163"/>
      <c r="JJ362" s="163"/>
      <c r="JK362" s="163"/>
      <c r="JL362" s="163"/>
      <c r="JM362" s="163"/>
      <c r="JN362" s="163"/>
      <c r="JO362" s="163"/>
      <c r="JP362" s="163"/>
      <c r="JQ362" s="163"/>
      <c r="JR362" s="163"/>
      <c r="JS362" s="163"/>
      <c r="JT362" s="163"/>
      <c r="JU362" s="163"/>
      <c r="JV362" s="163"/>
      <c r="JW362" s="163"/>
      <c r="JX362" s="163"/>
      <c r="JY362" s="163"/>
      <c r="JZ362" s="163"/>
      <c r="KA362" s="163"/>
      <c r="KB362" s="163"/>
      <c r="KC362" s="163"/>
      <c r="KD362" s="163"/>
      <c r="KE362" s="163"/>
      <c r="KF362" s="163"/>
      <c r="KG362" s="163"/>
      <c r="KH362" s="163"/>
      <c r="KI362" s="163"/>
      <c r="KJ362" s="163"/>
      <c r="KK362" s="163"/>
      <c r="KL362" s="163"/>
      <c r="KM362" s="163"/>
      <c r="KN362" s="163"/>
      <c r="KO362" s="163"/>
      <c r="KP362" s="163"/>
      <c r="KQ362" s="163"/>
      <c r="KR362" s="163"/>
      <c r="KS362" s="163"/>
      <c r="KT362" s="163"/>
      <c r="KU362" s="163"/>
      <c r="KV362" s="163"/>
      <c r="KW362" s="163"/>
      <c r="KX362" s="163"/>
      <c r="KY362" s="163"/>
      <c r="KZ362" s="163"/>
      <c r="LA362" s="163"/>
      <c r="LB362" s="163"/>
      <c r="LC362" s="163"/>
      <c r="LD362" s="163"/>
      <c r="LE362" s="163"/>
      <c r="LF362" s="163"/>
      <c r="LG362" s="163"/>
      <c r="LH362" s="163"/>
      <c r="LI362" s="163"/>
      <c r="LJ362" s="163"/>
      <c r="LK362" s="163"/>
      <c r="LL362" s="163"/>
      <c r="LM362" s="163"/>
      <c r="LN362" s="163"/>
      <c r="LO362" s="163"/>
      <c r="LP362" s="163"/>
      <c r="LQ362" s="163"/>
      <c r="LR362" s="163"/>
      <c r="LS362" s="163"/>
      <c r="LT362" s="163"/>
      <c r="LU362" s="163"/>
      <c r="LV362" s="163"/>
      <c r="LW362" s="163"/>
      <c r="LX362" s="163"/>
      <c r="LY362" s="163"/>
      <c r="LZ362" s="163"/>
      <c r="MA362" s="163"/>
      <c r="MB362" s="163"/>
      <c r="MC362" s="163"/>
      <c r="MD362" s="163"/>
      <c r="ME362" s="163"/>
      <c r="MF362" s="163"/>
      <c r="MG362" s="163"/>
      <c r="MH362" s="163"/>
      <c r="MI362" s="163"/>
      <c r="MJ362" s="163"/>
      <c r="MK362" s="163"/>
      <c r="ML362" s="163"/>
      <c r="MM362" s="163"/>
      <c r="MN362" s="163"/>
      <c r="MO362" s="163"/>
      <c r="MP362" s="163"/>
      <c r="MQ362" s="163"/>
      <c r="MR362" s="163"/>
      <c r="MS362" s="163"/>
      <c r="MT362" s="163"/>
      <c r="MU362" s="163"/>
      <c r="MV362" s="163"/>
      <c r="MW362" s="163"/>
      <c r="MX362" s="163"/>
      <c r="MY362" s="163"/>
      <c r="MZ362" s="163"/>
      <c r="NA362" s="163"/>
      <c r="NB362" s="163"/>
      <c r="NC362" s="163"/>
      <c r="ND362" s="163"/>
      <c r="NE362" s="163"/>
      <c r="NF362" s="163"/>
      <c r="NG362" s="163"/>
      <c r="NH362" s="163"/>
      <c r="NI362" s="163"/>
      <c r="NJ362" s="163"/>
      <c r="NK362" s="163"/>
      <c r="NL362" s="163"/>
      <c r="NM362" s="163"/>
      <c r="NN362" s="163"/>
      <c r="NO362" s="163"/>
      <c r="NP362" s="163"/>
      <c r="NQ362" s="163"/>
      <c r="NR362" s="163"/>
      <c r="NS362" s="163"/>
      <c r="NT362" s="163"/>
      <c r="NU362" s="163"/>
      <c r="NV362" s="163"/>
      <c r="NW362" s="163"/>
      <c r="NX362" s="163"/>
      <c r="NY362" s="163"/>
      <c r="NZ362" s="163"/>
      <c r="OA362" s="163"/>
      <c r="OB362" s="163"/>
      <c r="OC362" s="163"/>
      <c r="OD362" s="163"/>
      <c r="OE362" s="163"/>
      <c r="OF362" s="163"/>
      <c r="OG362" s="163"/>
      <c r="OH362" s="163"/>
      <c r="OI362" s="163"/>
      <c r="OJ362" s="163"/>
      <c r="OK362" s="163"/>
      <c r="OL362" s="163"/>
      <c r="OM362" s="163"/>
      <c r="ON362" s="163"/>
      <c r="OO362" s="163"/>
      <c r="OP362" s="163"/>
      <c r="OQ362" s="163"/>
      <c r="OR362" s="163"/>
      <c r="OS362" s="163"/>
      <c r="OT362" s="163"/>
      <c r="OU362" s="163"/>
      <c r="OV362" s="163"/>
      <c r="OW362" s="163"/>
      <c r="OX362" s="163"/>
      <c r="OY362" s="163"/>
      <c r="OZ362" s="163"/>
      <c r="PA362" s="163"/>
      <c r="PB362" s="163"/>
      <c r="PC362" s="163"/>
      <c r="PD362" s="163"/>
      <c r="PE362" s="163"/>
      <c r="PF362" s="163"/>
      <c r="PG362" s="163"/>
      <c r="PH362" s="163"/>
      <c r="PI362" s="163"/>
      <c r="PJ362" s="163"/>
      <c r="PK362" s="163"/>
      <c r="PL362" s="163"/>
      <c r="PM362" s="163"/>
      <c r="PN362" s="163"/>
      <c r="PO362" s="163"/>
      <c r="PP362" s="163"/>
      <c r="PQ362" s="163"/>
      <c r="PR362" s="163"/>
      <c r="PS362" s="163"/>
      <c r="PT362" s="163"/>
      <c r="PU362" s="163"/>
      <c r="PV362" s="163"/>
      <c r="PW362" s="163"/>
      <c r="PX362" s="163"/>
      <c r="PY362" s="163"/>
      <c r="PZ362" s="163"/>
      <c r="QA362" s="163"/>
      <c r="QB362" s="163"/>
      <c r="QC362" s="163"/>
      <c r="QD362" s="163"/>
      <c r="QE362" s="163"/>
      <c r="QF362" s="163"/>
      <c r="QG362" s="163"/>
      <c r="QH362" s="163"/>
      <c r="QI362" s="163"/>
      <c r="QJ362" s="163"/>
      <c r="QK362" s="163"/>
      <c r="QL362" s="163"/>
      <c r="QM362" s="163"/>
      <c r="QN362" s="163"/>
      <c r="QO362" s="163"/>
      <c r="QP362" s="163"/>
      <c r="QQ362" s="163"/>
      <c r="QR362" s="163"/>
      <c r="QS362" s="163"/>
      <c r="QT362" s="163"/>
      <c r="QU362" s="163"/>
      <c r="QV362" s="163"/>
      <c r="QW362" s="163"/>
      <c r="QX362" s="163"/>
      <c r="QY362" s="163"/>
      <c r="QZ362" s="163"/>
      <c r="RA362" s="163"/>
      <c r="RB362" s="163"/>
      <c r="RC362" s="163"/>
      <c r="RD362" s="163"/>
      <c r="RE362" s="163"/>
      <c r="RF362" s="163"/>
      <c r="RG362" s="163"/>
      <c r="RH362" s="163"/>
      <c r="RI362" s="163"/>
      <c r="RJ362" s="163"/>
      <c r="RK362" s="163"/>
      <c r="RL362" s="163"/>
      <c r="RM362" s="163"/>
      <c r="RN362" s="163"/>
      <c r="RO362" s="163"/>
      <c r="RP362" s="163"/>
      <c r="RQ362" s="163"/>
      <c r="RR362" s="163"/>
      <c r="RS362" s="163"/>
      <c r="RT362" s="163"/>
      <c r="RU362" s="163"/>
      <c r="RV362" s="163"/>
      <c r="RW362" s="163"/>
      <c r="RX362" s="163"/>
      <c r="RY362" s="163"/>
      <c r="RZ362" s="163"/>
      <c r="SA362" s="163"/>
      <c r="SB362" s="163"/>
      <c r="SC362" s="163"/>
      <c r="SD362" s="163"/>
      <c r="SE362" s="163"/>
      <c r="SF362" s="163"/>
      <c r="SG362" s="163"/>
      <c r="SH362" s="163"/>
      <c r="SI362" s="163"/>
      <c r="SJ362" s="163"/>
      <c r="SK362" s="163"/>
      <c r="SL362" s="163"/>
      <c r="SM362" s="163"/>
      <c r="SN362" s="163"/>
      <c r="SO362" s="163"/>
      <c r="SP362" s="163"/>
      <c r="SQ362" s="163"/>
      <c r="SR362" s="163"/>
      <c r="SS362" s="163"/>
      <c r="ST362" s="163"/>
      <c r="SU362" s="163"/>
      <c r="SV362" s="163"/>
      <c r="SW362" s="163"/>
      <c r="SX362" s="163"/>
      <c r="SY362" s="163"/>
      <c r="SZ362" s="163"/>
      <c r="TA362" s="163"/>
      <c r="TB362" s="163"/>
      <c r="TC362" s="163"/>
      <c r="TD362" s="163"/>
      <c r="TE362" s="163"/>
      <c r="TF362" s="163"/>
      <c r="TG362" s="163"/>
      <c r="TH362" s="163"/>
      <c r="TI362" s="163"/>
      <c r="TJ362" s="163"/>
      <c r="TK362" s="163"/>
      <c r="TL362" s="163"/>
      <c r="TM362" s="163"/>
      <c r="TN362" s="163"/>
      <c r="TO362" s="163"/>
      <c r="TP362" s="163"/>
      <c r="TQ362" s="163"/>
      <c r="TR362" s="163"/>
      <c r="TS362" s="163"/>
      <c r="TT362" s="163"/>
      <c r="TU362" s="163"/>
      <c r="TV362" s="163"/>
      <c r="TW362" s="163"/>
      <c r="TX362" s="163"/>
      <c r="TY362" s="163"/>
      <c r="TZ362" s="163"/>
      <c r="UA362" s="163"/>
      <c r="UB362" s="163"/>
      <c r="UC362" s="163"/>
      <c r="UD362" s="163"/>
      <c r="UE362" s="163"/>
      <c r="UF362" s="163"/>
      <c r="UG362" s="163"/>
      <c r="UH362" s="163"/>
      <c r="UI362" s="163"/>
      <c r="UJ362" s="163"/>
      <c r="UK362" s="163"/>
      <c r="UL362" s="163"/>
      <c r="UM362" s="163"/>
      <c r="UN362" s="163"/>
      <c r="UO362" s="163"/>
      <c r="UP362" s="163"/>
      <c r="UQ362" s="163"/>
      <c r="UR362" s="163"/>
      <c r="US362" s="163"/>
      <c r="UT362" s="163"/>
      <c r="UU362" s="163"/>
      <c r="UV362" s="163"/>
      <c r="UW362" s="163"/>
      <c r="UX362" s="163"/>
      <c r="UY362" s="163"/>
      <c r="UZ362" s="163"/>
      <c r="VA362" s="163"/>
      <c r="VB362" s="163"/>
      <c r="VC362" s="163"/>
      <c r="VD362" s="163"/>
      <c r="VE362" s="163"/>
      <c r="VF362" s="163"/>
      <c r="VG362" s="163"/>
      <c r="VH362" s="163"/>
      <c r="VI362" s="163"/>
      <c r="VJ362" s="163"/>
      <c r="VK362" s="163"/>
      <c r="VL362" s="163"/>
      <c r="VM362" s="163"/>
      <c r="VN362" s="163"/>
      <c r="VO362" s="163"/>
      <c r="VP362" s="163"/>
      <c r="VQ362" s="163"/>
      <c r="VR362" s="163"/>
      <c r="VS362" s="163"/>
      <c r="VT362" s="163"/>
      <c r="VU362" s="163"/>
      <c r="VV362" s="163"/>
      <c r="VW362" s="163"/>
      <c r="VX362" s="163"/>
      <c r="VY362" s="163"/>
      <c r="VZ362" s="163"/>
      <c r="WA362" s="163"/>
      <c r="WB362" s="163"/>
      <c r="WC362" s="163"/>
      <c r="WD362" s="163"/>
      <c r="WE362" s="163"/>
      <c r="WF362" s="163"/>
      <c r="WG362" s="163"/>
      <c r="WH362" s="163"/>
      <c r="WI362" s="163"/>
      <c r="WJ362" s="163"/>
      <c r="WK362" s="163"/>
      <c r="WL362" s="163"/>
      <c r="WM362" s="163"/>
      <c r="WN362" s="163"/>
      <c r="WO362" s="163"/>
      <c r="WP362" s="163"/>
      <c r="WQ362" s="163"/>
      <c r="WR362" s="163"/>
      <c r="WS362" s="163"/>
      <c r="WT362" s="163"/>
      <c r="WU362" s="163"/>
      <c r="WV362" s="163"/>
      <c r="WW362" s="163"/>
      <c r="WX362" s="163"/>
      <c r="WY362" s="163"/>
      <c r="WZ362" s="163"/>
      <c r="XA362" s="163"/>
      <c r="XB362" s="163"/>
      <c r="XC362" s="163"/>
      <c r="XD362" s="163"/>
      <c r="XE362" s="163"/>
      <c r="XF362" s="163"/>
      <c r="XG362" s="163"/>
      <c r="XH362" s="163"/>
      <c r="XI362" s="163"/>
      <c r="XJ362" s="163"/>
      <c r="XK362" s="163"/>
      <c r="XL362" s="163"/>
      <c r="XM362" s="163"/>
      <c r="XN362" s="163"/>
      <c r="XO362" s="163"/>
      <c r="XP362" s="163"/>
      <c r="XQ362" s="163"/>
      <c r="XR362" s="163"/>
      <c r="XS362" s="163"/>
      <c r="XT362" s="163"/>
      <c r="XU362" s="163"/>
      <c r="XV362" s="163"/>
      <c r="XW362" s="163"/>
      <c r="XX362" s="163"/>
      <c r="XY362" s="163"/>
      <c r="XZ362" s="163"/>
      <c r="YA362" s="163"/>
      <c r="YB362" s="163"/>
      <c r="YC362" s="163"/>
      <c r="YD362" s="163"/>
      <c r="YE362" s="163"/>
      <c r="YF362" s="163"/>
      <c r="YG362" s="163"/>
      <c r="YH362" s="163"/>
      <c r="YI362" s="163"/>
      <c r="YJ362" s="163"/>
      <c r="YK362" s="163"/>
      <c r="YL362" s="163"/>
      <c r="YM362" s="163"/>
      <c r="YN362" s="163"/>
      <c r="YO362" s="163"/>
      <c r="YP362" s="163"/>
      <c r="YQ362" s="163"/>
      <c r="YR362" s="163"/>
      <c r="YS362" s="163"/>
      <c r="YT362" s="163"/>
      <c r="YU362" s="163"/>
      <c r="YV362" s="163"/>
      <c r="YW362" s="163"/>
      <c r="YX362" s="163"/>
      <c r="YY362" s="163"/>
      <c r="YZ362" s="163"/>
      <c r="ZA362" s="163"/>
      <c r="ZB362" s="163"/>
      <c r="ZC362" s="163"/>
      <c r="ZD362" s="163"/>
      <c r="ZE362" s="163"/>
      <c r="ZF362" s="163"/>
      <c r="ZG362" s="163"/>
      <c r="ZH362" s="163"/>
      <c r="ZI362" s="163"/>
      <c r="ZJ362" s="163"/>
      <c r="ZK362" s="163"/>
      <c r="ZL362" s="163"/>
      <c r="ZM362" s="163"/>
      <c r="ZN362" s="163"/>
      <c r="ZO362" s="163"/>
      <c r="ZP362" s="163"/>
      <c r="ZQ362" s="163"/>
      <c r="ZR362" s="163"/>
      <c r="ZS362" s="163"/>
      <c r="ZT362" s="163"/>
      <c r="ZU362" s="163"/>
      <c r="ZV362" s="163"/>
      <c r="ZW362" s="163"/>
      <c r="ZX362" s="163"/>
      <c r="ZY362" s="163"/>
      <c r="ZZ362" s="163"/>
      <c r="AAA362" s="163"/>
      <c r="AAB362" s="163"/>
      <c r="AAC362" s="163"/>
      <c r="AAD362" s="163"/>
      <c r="AAE362" s="163"/>
      <c r="AAF362" s="163"/>
      <c r="AAG362" s="163"/>
      <c r="AAH362" s="163"/>
      <c r="AAI362" s="163"/>
      <c r="AAJ362" s="163"/>
      <c r="AAK362" s="163"/>
      <c r="AAL362" s="163"/>
      <c r="AAM362" s="163"/>
      <c r="AAN362" s="163"/>
      <c r="AAO362" s="163"/>
      <c r="AAP362" s="163"/>
      <c r="AAQ362" s="163"/>
      <c r="AAR362" s="163"/>
      <c r="AAS362" s="163"/>
      <c r="AAT362" s="163"/>
      <c r="AAU362" s="163"/>
      <c r="AAV362" s="163"/>
      <c r="AAW362" s="163"/>
      <c r="AAX362" s="163"/>
      <c r="AAY362" s="163"/>
      <c r="AAZ362" s="163"/>
      <c r="ABA362" s="163"/>
      <c r="ABB362" s="163"/>
      <c r="ABC362" s="163"/>
      <c r="ABD362" s="163"/>
      <c r="ABE362" s="163"/>
      <c r="ABF362" s="163"/>
      <c r="ABG362" s="163"/>
      <c r="ABH362" s="163"/>
      <c r="ABI362" s="163"/>
      <c r="ABJ362" s="163"/>
      <c r="ABK362" s="163"/>
      <c r="ABL362" s="163"/>
      <c r="ABM362" s="163"/>
      <c r="ABN362" s="163"/>
      <c r="ABO362" s="163"/>
      <c r="ABP362" s="163"/>
      <c r="ABQ362" s="163"/>
      <c r="ABR362" s="163"/>
      <c r="ABS362" s="163"/>
      <c r="ABT362" s="163"/>
      <c r="ABU362" s="163"/>
      <c r="ABV362" s="163"/>
      <c r="ABW362" s="163"/>
      <c r="ABX362" s="163"/>
      <c r="ABY362" s="163"/>
      <c r="ABZ362" s="163"/>
      <c r="ACA362" s="163"/>
      <c r="ACB362" s="163"/>
      <c r="ACC362" s="163"/>
      <c r="ACD362" s="163"/>
      <c r="ACE362" s="163"/>
      <c r="ACF362" s="163"/>
      <c r="ACG362" s="163"/>
      <c r="ACH362" s="163"/>
      <c r="ACI362" s="163"/>
      <c r="ACJ362" s="163"/>
      <c r="ACK362" s="163"/>
      <c r="ACL362" s="163"/>
      <c r="ACM362" s="163"/>
      <c r="ACN362" s="163"/>
      <c r="ACO362" s="163"/>
      <c r="ACP362" s="163"/>
      <c r="ACQ362" s="163"/>
      <c r="ACR362" s="163"/>
      <c r="ACS362" s="163"/>
      <c r="ACT362" s="163"/>
      <c r="ACU362" s="163"/>
      <c r="ACV362" s="163"/>
      <c r="ACW362" s="163"/>
      <c r="ACX362" s="163"/>
      <c r="ACY362" s="163"/>
      <c r="ACZ362" s="163"/>
      <c r="ADA362" s="163"/>
    </row>
    <row r="363" spans="1:781" ht="15" customHeight="1" x14ac:dyDescent="0.3">
      <c r="A363" s="198" t="s">
        <v>959</v>
      </c>
      <c r="B363" s="199"/>
      <c r="C363" s="200"/>
      <c r="E363" s="117"/>
      <c r="F363" s="182"/>
      <c r="I363" s="201"/>
      <c r="J363" s="201"/>
      <c r="K363" s="202"/>
      <c r="L363" s="164" t="s">
        <v>960</v>
      </c>
      <c r="M363" s="155"/>
      <c r="O363" s="151"/>
      <c r="Q363" s="203"/>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c r="BO363" s="142"/>
      <c r="BP363" s="142"/>
      <c r="BQ363" s="142"/>
      <c r="BR363" s="142"/>
      <c r="BS363" s="142"/>
      <c r="BT363" s="142"/>
      <c r="BU363" s="142"/>
      <c r="BV363" s="142"/>
      <c r="BW363" s="142"/>
      <c r="BX363" s="142"/>
      <c r="BY363" s="142"/>
      <c r="BZ363" s="142"/>
      <c r="CA363" s="142"/>
      <c r="CB363" s="142"/>
      <c r="CC363" s="142"/>
      <c r="CD363" s="142"/>
      <c r="CE363" s="142"/>
      <c r="CF363" s="142"/>
      <c r="CG363" s="142"/>
      <c r="CH363" s="142"/>
      <c r="CI363" s="142"/>
      <c r="CJ363" s="142"/>
      <c r="CK363" s="142"/>
      <c r="CL363" s="142"/>
      <c r="CM363" s="142"/>
      <c r="CN363" s="142"/>
      <c r="CO363" s="142"/>
      <c r="CP363" s="142"/>
      <c r="CQ363" s="142"/>
      <c r="CR363" s="142"/>
      <c r="CS363" s="142"/>
      <c r="CT363" s="142"/>
      <c r="CU363" s="142"/>
      <c r="CV363" s="142"/>
      <c r="CW363" s="142"/>
      <c r="CX363" s="142"/>
      <c r="CY363" s="142"/>
      <c r="CZ363" s="142"/>
      <c r="DA363" s="142"/>
      <c r="DB363" s="142"/>
      <c r="DC363" s="142"/>
      <c r="DD363" s="142"/>
      <c r="DE363" s="142"/>
      <c r="DF363" s="142"/>
      <c r="DG363" s="142"/>
      <c r="DH363" s="142"/>
      <c r="DI363" s="142"/>
      <c r="DJ363" s="142"/>
      <c r="DK363" s="142"/>
      <c r="DL363" s="142"/>
      <c r="DM363" s="142"/>
      <c r="DN363" s="142"/>
      <c r="DO363" s="142"/>
      <c r="DP363" s="142"/>
      <c r="DQ363" s="142"/>
      <c r="DR363" s="142"/>
      <c r="DS363" s="142"/>
      <c r="DT363" s="142"/>
      <c r="DU363" s="142"/>
      <c r="DV363" s="142"/>
      <c r="DW363" s="142"/>
      <c r="DX363" s="142"/>
      <c r="DY363" s="142"/>
      <c r="DZ363" s="142"/>
      <c r="EA363" s="142"/>
      <c r="EB363" s="142"/>
      <c r="EC363" s="142"/>
      <c r="ED363" s="163"/>
      <c r="EE363" s="163"/>
      <c r="EF363" s="163"/>
      <c r="EG363" s="163"/>
      <c r="EH363" s="163"/>
      <c r="EI363" s="163"/>
      <c r="EJ363" s="163"/>
      <c r="EK363" s="163"/>
      <c r="EL363" s="163"/>
      <c r="EM363" s="163"/>
      <c r="EN363" s="163"/>
      <c r="EO363" s="163"/>
      <c r="EP363" s="163"/>
      <c r="EQ363" s="163"/>
      <c r="ER363" s="163"/>
      <c r="ES363" s="163"/>
      <c r="ET363" s="163"/>
      <c r="EU363" s="163"/>
      <c r="EV363" s="163"/>
      <c r="EW363" s="163"/>
      <c r="EX363" s="163"/>
      <c r="EY363" s="163"/>
      <c r="EZ363" s="163"/>
      <c r="FA363" s="163"/>
      <c r="FB363" s="163"/>
      <c r="FC363" s="163"/>
      <c r="FD363" s="163"/>
      <c r="FE363" s="163"/>
      <c r="FF363" s="163"/>
      <c r="FG363" s="163"/>
      <c r="FH363" s="163"/>
      <c r="FI363" s="163"/>
      <c r="FJ363" s="163"/>
      <c r="FK363" s="163"/>
      <c r="FL363" s="163"/>
      <c r="FM363" s="163"/>
      <c r="FN363" s="163"/>
      <c r="FO363" s="163"/>
      <c r="FP363" s="163"/>
      <c r="FQ363" s="163"/>
      <c r="FR363" s="163"/>
      <c r="FS363" s="163"/>
      <c r="FT363" s="163"/>
      <c r="FU363" s="163"/>
      <c r="FV363" s="163"/>
      <c r="FW363" s="163"/>
      <c r="FX363" s="163"/>
      <c r="FY363" s="163"/>
      <c r="FZ363" s="163"/>
      <c r="GA363" s="163"/>
      <c r="GB363" s="163"/>
      <c r="GC363" s="163"/>
      <c r="GD363" s="163"/>
      <c r="GE363" s="163"/>
      <c r="GF363" s="163"/>
      <c r="GG363" s="163"/>
      <c r="GH363" s="163"/>
      <c r="GI363" s="163"/>
      <c r="GJ363" s="163"/>
      <c r="GK363" s="163"/>
      <c r="GL363" s="163"/>
      <c r="GM363" s="163"/>
      <c r="GN363" s="163"/>
      <c r="GO363" s="163"/>
      <c r="GP363" s="163"/>
      <c r="GQ363" s="163"/>
      <c r="GR363" s="163"/>
      <c r="GS363" s="163"/>
      <c r="GT363" s="163"/>
      <c r="GU363" s="163"/>
      <c r="GV363" s="163"/>
      <c r="GW363" s="163"/>
      <c r="GX363" s="163"/>
      <c r="GY363" s="163"/>
      <c r="GZ363" s="163"/>
      <c r="HA363" s="163"/>
      <c r="HB363" s="163"/>
      <c r="HC363" s="163"/>
      <c r="HD363" s="163"/>
      <c r="HE363" s="163"/>
      <c r="HF363" s="163"/>
      <c r="HG363" s="163"/>
      <c r="HH363" s="163"/>
      <c r="HI363" s="163"/>
      <c r="HJ363" s="163"/>
      <c r="HK363" s="163"/>
      <c r="HL363" s="163"/>
      <c r="HM363" s="163"/>
      <c r="HN363" s="163"/>
      <c r="HO363" s="163"/>
      <c r="HP363" s="163"/>
      <c r="HQ363" s="163"/>
      <c r="HR363" s="163"/>
      <c r="HS363" s="163"/>
      <c r="HT363" s="163"/>
      <c r="HU363" s="163"/>
      <c r="HV363" s="163"/>
      <c r="HW363" s="163"/>
      <c r="HX363" s="163"/>
      <c r="HY363" s="163"/>
      <c r="HZ363" s="163"/>
      <c r="IA363" s="163"/>
      <c r="IB363" s="163"/>
      <c r="IC363" s="163"/>
      <c r="ID363" s="163"/>
      <c r="IE363" s="163"/>
      <c r="IF363" s="163"/>
      <c r="IG363" s="163"/>
      <c r="IH363" s="163"/>
      <c r="II363" s="163"/>
      <c r="IJ363" s="163"/>
      <c r="IK363" s="163"/>
      <c r="IL363" s="163"/>
      <c r="IM363" s="163"/>
      <c r="IN363" s="163"/>
      <c r="IO363" s="163"/>
      <c r="IP363" s="163"/>
      <c r="IQ363" s="163"/>
      <c r="IR363" s="163"/>
      <c r="IS363" s="163"/>
      <c r="IT363" s="163"/>
      <c r="IU363" s="163"/>
      <c r="IV363" s="163"/>
      <c r="IW363" s="163"/>
      <c r="IX363" s="163"/>
      <c r="IY363" s="163"/>
      <c r="IZ363" s="163"/>
      <c r="JA363" s="163"/>
      <c r="JB363" s="163"/>
      <c r="JC363" s="163"/>
      <c r="JD363" s="163"/>
      <c r="JE363" s="163"/>
      <c r="JF363" s="163"/>
      <c r="JG363" s="163"/>
      <c r="JH363" s="163"/>
      <c r="JI363" s="163"/>
      <c r="JJ363" s="163"/>
      <c r="JK363" s="163"/>
      <c r="JL363" s="163"/>
      <c r="JM363" s="163"/>
      <c r="JN363" s="163"/>
      <c r="JO363" s="163"/>
      <c r="JP363" s="163"/>
      <c r="JQ363" s="163"/>
      <c r="JR363" s="163"/>
      <c r="JS363" s="163"/>
      <c r="JT363" s="163"/>
      <c r="JU363" s="163"/>
      <c r="JV363" s="163"/>
      <c r="JW363" s="163"/>
      <c r="JX363" s="163"/>
      <c r="JY363" s="163"/>
      <c r="JZ363" s="163"/>
      <c r="KA363" s="163"/>
      <c r="KB363" s="163"/>
      <c r="KC363" s="163"/>
      <c r="KD363" s="163"/>
      <c r="KE363" s="163"/>
      <c r="KF363" s="163"/>
      <c r="KG363" s="163"/>
      <c r="KH363" s="163"/>
      <c r="KI363" s="163"/>
      <c r="KJ363" s="163"/>
      <c r="KK363" s="163"/>
      <c r="KL363" s="163"/>
      <c r="KM363" s="163"/>
      <c r="KN363" s="163"/>
      <c r="KO363" s="163"/>
      <c r="KP363" s="163"/>
      <c r="KQ363" s="163"/>
      <c r="KR363" s="163"/>
      <c r="KS363" s="163"/>
      <c r="KT363" s="163"/>
      <c r="KU363" s="163"/>
      <c r="KV363" s="163"/>
      <c r="KW363" s="163"/>
      <c r="KX363" s="163"/>
      <c r="KY363" s="163"/>
      <c r="KZ363" s="163"/>
      <c r="LA363" s="163"/>
      <c r="LB363" s="163"/>
      <c r="LC363" s="163"/>
      <c r="LD363" s="163"/>
      <c r="LE363" s="163"/>
      <c r="LF363" s="163"/>
      <c r="LG363" s="163"/>
      <c r="LH363" s="163"/>
      <c r="LI363" s="163"/>
      <c r="LJ363" s="163"/>
      <c r="LK363" s="163"/>
      <c r="LL363" s="163"/>
      <c r="LM363" s="163"/>
      <c r="LN363" s="163"/>
      <c r="LO363" s="163"/>
      <c r="LP363" s="163"/>
      <c r="LQ363" s="163"/>
      <c r="LR363" s="163"/>
      <c r="LS363" s="163"/>
      <c r="LT363" s="163"/>
      <c r="LU363" s="163"/>
      <c r="LV363" s="163"/>
      <c r="LW363" s="163"/>
      <c r="LX363" s="163"/>
      <c r="LY363" s="163"/>
      <c r="LZ363" s="163"/>
      <c r="MA363" s="163"/>
      <c r="MB363" s="163"/>
      <c r="MC363" s="163"/>
      <c r="MD363" s="163"/>
      <c r="ME363" s="163"/>
      <c r="MF363" s="163"/>
      <c r="MG363" s="163"/>
      <c r="MH363" s="163"/>
      <c r="MI363" s="163"/>
      <c r="MJ363" s="163"/>
      <c r="MK363" s="163"/>
      <c r="ML363" s="163"/>
      <c r="MM363" s="163"/>
      <c r="MN363" s="163"/>
      <c r="MO363" s="163"/>
      <c r="MP363" s="163"/>
      <c r="MQ363" s="163"/>
      <c r="MR363" s="163"/>
      <c r="MS363" s="163"/>
      <c r="MT363" s="163"/>
      <c r="MU363" s="163"/>
      <c r="MV363" s="163"/>
      <c r="MW363" s="163"/>
      <c r="MX363" s="163"/>
      <c r="MY363" s="163"/>
      <c r="MZ363" s="163"/>
      <c r="NA363" s="163"/>
      <c r="NB363" s="163"/>
      <c r="NC363" s="163"/>
      <c r="ND363" s="163"/>
      <c r="NE363" s="163"/>
      <c r="NF363" s="163"/>
      <c r="NG363" s="163"/>
      <c r="NH363" s="163"/>
      <c r="NI363" s="163"/>
      <c r="NJ363" s="163"/>
      <c r="NK363" s="163"/>
      <c r="NL363" s="163"/>
      <c r="NM363" s="163"/>
      <c r="NN363" s="163"/>
      <c r="NO363" s="163"/>
      <c r="NP363" s="163"/>
      <c r="NQ363" s="163"/>
      <c r="NR363" s="163"/>
      <c r="NS363" s="163"/>
      <c r="NT363" s="163"/>
      <c r="NU363" s="163"/>
      <c r="NV363" s="163"/>
      <c r="NW363" s="163"/>
      <c r="NX363" s="163"/>
      <c r="NY363" s="163"/>
      <c r="NZ363" s="163"/>
      <c r="OA363" s="163"/>
      <c r="OB363" s="163"/>
      <c r="OC363" s="163"/>
      <c r="OD363" s="163"/>
      <c r="OE363" s="163"/>
      <c r="OF363" s="163"/>
      <c r="OG363" s="163"/>
      <c r="OH363" s="163"/>
      <c r="OI363" s="163"/>
      <c r="OJ363" s="163"/>
      <c r="OK363" s="163"/>
      <c r="OL363" s="163"/>
      <c r="OM363" s="163"/>
      <c r="ON363" s="163"/>
      <c r="OO363" s="163"/>
      <c r="OP363" s="163"/>
      <c r="OQ363" s="163"/>
      <c r="OR363" s="163"/>
      <c r="OS363" s="163"/>
      <c r="OT363" s="163"/>
      <c r="OU363" s="163"/>
      <c r="OV363" s="163"/>
      <c r="OW363" s="163"/>
      <c r="OX363" s="163"/>
      <c r="OY363" s="163"/>
      <c r="OZ363" s="163"/>
      <c r="PA363" s="163"/>
      <c r="PB363" s="163"/>
      <c r="PC363" s="163"/>
      <c r="PD363" s="163"/>
      <c r="PE363" s="163"/>
      <c r="PF363" s="163"/>
      <c r="PG363" s="163"/>
      <c r="PH363" s="163"/>
      <c r="PI363" s="163"/>
      <c r="PJ363" s="163"/>
      <c r="PK363" s="163"/>
      <c r="PL363" s="163"/>
      <c r="PM363" s="163"/>
      <c r="PN363" s="163"/>
      <c r="PO363" s="163"/>
      <c r="PP363" s="163"/>
      <c r="PQ363" s="163"/>
      <c r="PR363" s="163"/>
      <c r="PS363" s="163"/>
      <c r="PT363" s="163"/>
      <c r="PU363" s="163"/>
      <c r="PV363" s="163"/>
      <c r="PW363" s="163"/>
      <c r="PX363" s="163"/>
      <c r="PY363" s="163"/>
      <c r="PZ363" s="163"/>
      <c r="QA363" s="163"/>
      <c r="QB363" s="163"/>
      <c r="QC363" s="163"/>
      <c r="QD363" s="163"/>
      <c r="QE363" s="163"/>
      <c r="QF363" s="163"/>
      <c r="QG363" s="163"/>
      <c r="QH363" s="163"/>
      <c r="QI363" s="163"/>
      <c r="QJ363" s="163"/>
      <c r="QK363" s="163"/>
      <c r="QL363" s="163"/>
      <c r="QM363" s="163"/>
      <c r="QN363" s="163"/>
      <c r="QO363" s="163"/>
      <c r="QP363" s="163"/>
      <c r="QQ363" s="163"/>
      <c r="QR363" s="163"/>
      <c r="QS363" s="163"/>
      <c r="QT363" s="163"/>
      <c r="QU363" s="163"/>
      <c r="QV363" s="163"/>
      <c r="QW363" s="163"/>
      <c r="QX363" s="163"/>
      <c r="QY363" s="163"/>
      <c r="QZ363" s="163"/>
      <c r="RA363" s="163"/>
      <c r="RB363" s="163"/>
      <c r="RC363" s="163"/>
      <c r="RD363" s="163"/>
      <c r="RE363" s="163"/>
      <c r="RF363" s="163"/>
      <c r="RG363" s="163"/>
      <c r="RH363" s="163"/>
      <c r="RI363" s="163"/>
      <c r="RJ363" s="163"/>
      <c r="RK363" s="163"/>
      <c r="RL363" s="163"/>
      <c r="RM363" s="163"/>
      <c r="RN363" s="163"/>
      <c r="RO363" s="163"/>
      <c r="RP363" s="163"/>
      <c r="RQ363" s="163"/>
      <c r="RR363" s="163"/>
      <c r="RS363" s="163"/>
      <c r="RT363" s="163"/>
      <c r="RU363" s="163"/>
      <c r="RV363" s="163"/>
      <c r="RW363" s="163"/>
      <c r="RX363" s="163"/>
      <c r="RY363" s="163"/>
      <c r="RZ363" s="163"/>
      <c r="SA363" s="163"/>
      <c r="SB363" s="163"/>
      <c r="SC363" s="163"/>
      <c r="SD363" s="163"/>
      <c r="SE363" s="163"/>
      <c r="SF363" s="163"/>
      <c r="SG363" s="163"/>
      <c r="SH363" s="163"/>
      <c r="SI363" s="163"/>
      <c r="SJ363" s="163"/>
      <c r="SK363" s="163"/>
      <c r="SL363" s="163"/>
      <c r="SM363" s="163"/>
      <c r="SN363" s="163"/>
      <c r="SO363" s="163"/>
      <c r="SP363" s="163"/>
      <c r="SQ363" s="163"/>
      <c r="SR363" s="163"/>
      <c r="SS363" s="163"/>
      <c r="ST363" s="163"/>
      <c r="SU363" s="163"/>
      <c r="SV363" s="163"/>
      <c r="SW363" s="163"/>
      <c r="SX363" s="163"/>
      <c r="SY363" s="163"/>
      <c r="SZ363" s="163"/>
      <c r="TA363" s="163"/>
      <c r="TB363" s="163"/>
      <c r="TC363" s="163"/>
      <c r="TD363" s="163"/>
      <c r="TE363" s="163"/>
      <c r="TF363" s="163"/>
      <c r="TG363" s="163"/>
      <c r="TH363" s="163"/>
      <c r="TI363" s="163"/>
      <c r="TJ363" s="163"/>
      <c r="TK363" s="163"/>
      <c r="TL363" s="163"/>
      <c r="TM363" s="163"/>
      <c r="TN363" s="163"/>
      <c r="TO363" s="163"/>
      <c r="TP363" s="163"/>
      <c r="TQ363" s="163"/>
      <c r="TR363" s="163"/>
      <c r="TS363" s="163"/>
      <c r="TT363" s="163"/>
      <c r="TU363" s="163"/>
      <c r="TV363" s="163"/>
      <c r="TW363" s="163"/>
      <c r="TX363" s="163"/>
      <c r="TY363" s="163"/>
      <c r="TZ363" s="163"/>
      <c r="UA363" s="163"/>
      <c r="UB363" s="163"/>
      <c r="UC363" s="163"/>
      <c r="UD363" s="163"/>
      <c r="UE363" s="163"/>
      <c r="UF363" s="163"/>
      <c r="UG363" s="163"/>
      <c r="UH363" s="163"/>
      <c r="UI363" s="163"/>
      <c r="UJ363" s="163"/>
      <c r="UK363" s="163"/>
      <c r="UL363" s="163"/>
      <c r="UM363" s="163"/>
      <c r="UN363" s="163"/>
      <c r="UO363" s="163"/>
      <c r="UP363" s="163"/>
      <c r="UQ363" s="163"/>
      <c r="UR363" s="163"/>
      <c r="US363" s="163"/>
      <c r="UT363" s="163"/>
      <c r="UU363" s="163"/>
      <c r="UV363" s="163"/>
      <c r="UW363" s="163"/>
      <c r="UX363" s="163"/>
      <c r="UY363" s="163"/>
      <c r="UZ363" s="163"/>
      <c r="VA363" s="163"/>
      <c r="VB363" s="163"/>
      <c r="VC363" s="163"/>
      <c r="VD363" s="163"/>
      <c r="VE363" s="163"/>
      <c r="VF363" s="163"/>
      <c r="VG363" s="163"/>
      <c r="VH363" s="163"/>
      <c r="VI363" s="163"/>
      <c r="VJ363" s="163"/>
      <c r="VK363" s="163"/>
      <c r="VL363" s="163"/>
      <c r="VM363" s="163"/>
      <c r="VN363" s="163"/>
      <c r="VO363" s="163"/>
      <c r="VP363" s="163"/>
      <c r="VQ363" s="163"/>
      <c r="VR363" s="163"/>
      <c r="VS363" s="163"/>
      <c r="VT363" s="163"/>
      <c r="VU363" s="163"/>
      <c r="VV363" s="163"/>
      <c r="VW363" s="163"/>
      <c r="VX363" s="163"/>
      <c r="VY363" s="163"/>
      <c r="VZ363" s="163"/>
      <c r="WA363" s="163"/>
      <c r="WB363" s="163"/>
      <c r="WC363" s="163"/>
      <c r="WD363" s="163"/>
      <c r="WE363" s="163"/>
      <c r="WF363" s="163"/>
      <c r="WG363" s="163"/>
      <c r="WH363" s="163"/>
      <c r="WI363" s="163"/>
      <c r="WJ363" s="163"/>
      <c r="WK363" s="163"/>
      <c r="WL363" s="163"/>
      <c r="WM363" s="163"/>
      <c r="WN363" s="163"/>
      <c r="WO363" s="163"/>
      <c r="WP363" s="163"/>
      <c r="WQ363" s="163"/>
      <c r="WR363" s="163"/>
      <c r="WS363" s="163"/>
      <c r="WT363" s="163"/>
      <c r="WU363" s="163"/>
      <c r="WV363" s="163"/>
      <c r="WW363" s="163"/>
      <c r="WX363" s="163"/>
      <c r="WY363" s="163"/>
      <c r="WZ363" s="163"/>
      <c r="XA363" s="163"/>
      <c r="XB363" s="163"/>
      <c r="XC363" s="163"/>
      <c r="XD363" s="163"/>
      <c r="XE363" s="163"/>
      <c r="XF363" s="163"/>
      <c r="XG363" s="163"/>
      <c r="XH363" s="163"/>
      <c r="XI363" s="163"/>
      <c r="XJ363" s="163"/>
      <c r="XK363" s="163"/>
      <c r="XL363" s="163"/>
      <c r="XM363" s="163"/>
      <c r="XN363" s="163"/>
      <c r="XO363" s="163"/>
      <c r="XP363" s="163"/>
      <c r="XQ363" s="163"/>
      <c r="XR363" s="163"/>
      <c r="XS363" s="163"/>
      <c r="XT363" s="163"/>
      <c r="XU363" s="163"/>
      <c r="XV363" s="163"/>
      <c r="XW363" s="163"/>
      <c r="XX363" s="163"/>
      <c r="XY363" s="163"/>
      <c r="XZ363" s="163"/>
      <c r="YA363" s="163"/>
      <c r="YB363" s="163"/>
      <c r="YC363" s="163"/>
      <c r="YD363" s="163"/>
      <c r="YE363" s="163"/>
      <c r="YF363" s="163"/>
      <c r="YG363" s="163"/>
      <c r="YH363" s="163"/>
      <c r="YI363" s="163"/>
      <c r="YJ363" s="163"/>
      <c r="YK363" s="163"/>
      <c r="YL363" s="163"/>
      <c r="YM363" s="163"/>
      <c r="YN363" s="163"/>
      <c r="YO363" s="163"/>
      <c r="YP363" s="163"/>
      <c r="YQ363" s="163"/>
      <c r="YR363" s="163"/>
      <c r="YS363" s="163"/>
      <c r="YT363" s="163"/>
      <c r="YU363" s="163"/>
      <c r="YV363" s="163"/>
      <c r="YW363" s="163"/>
      <c r="YX363" s="163"/>
      <c r="YY363" s="163"/>
      <c r="YZ363" s="163"/>
      <c r="ZA363" s="163"/>
      <c r="ZB363" s="163"/>
      <c r="ZC363" s="163"/>
      <c r="ZD363" s="163"/>
      <c r="ZE363" s="163"/>
      <c r="ZF363" s="163"/>
      <c r="ZG363" s="163"/>
      <c r="ZH363" s="163"/>
      <c r="ZI363" s="163"/>
      <c r="ZJ363" s="163"/>
      <c r="ZK363" s="163"/>
      <c r="ZL363" s="163"/>
      <c r="ZM363" s="163"/>
      <c r="ZN363" s="163"/>
      <c r="ZO363" s="163"/>
      <c r="ZP363" s="163"/>
      <c r="ZQ363" s="163"/>
      <c r="ZR363" s="163"/>
      <c r="ZS363" s="163"/>
      <c r="ZT363" s="163"/>
      <c r="ZU363" s="163"/>
      <c r="ZV363" s="163"/>
      <c r="ZW363" s="163"/>
      <c r="ZX363" s="163"/>
      <c r="ZY363" s="163"/>
      <c r="ZZ363" s="163"/>
      <c r="AAA363" s="163"/>
      <c r="AAB363" s="163"/>
      <c r="AAC363" s="163"/>
      <c r="AAD363" s="163"/>
      <c r="AAE363" s="163"/>
      <c r="AAF363" s="163"/>
      <c r="AAG363" s="163"/>
      <c r="AAH363" s="163"/>
      <c r="AAI363" s="163"/>
      <c r="AAJ363" s="163"/>
      <c r="AAK363" s="163"/>
      <c r="AAL363" s="163"/>
      <c r="AAM363" s="163"/>
      <c r="AAN363" s="163"/>
      <c r="AAO363" s="163"/>
      <c r="AAP363" s="163"/>
      <c r="AAQ363" s="163"/>
      <c r="AAR363" s="163"/>
      <c r="AAS363" s="163"/>
      <c r="AAT363" s="163"/>
      <c r="AAU363" s="163"/>
      <c r="AAV363" s="163"/>
      <c r="AAW363" s="163"/>
      <c r="AAX363" s="163"/>
      <c r="AAY363" s="163"/>
      <c r="AAZ363" s="163"/>
      <c r="ABA363" s="163"/>
      <c r="ABB363" s="163"/>
      <c r="ABC363" s="163"/>
      <c r="ABD363" s="163"/>
      <c r="ABE363" s="163"/>
      <c r="ABF363" s="163"/>
      <c r="ABG363" s="163"/>
      <c r="ABH363" s="163"/>
      <c r="ABI363" s="163"/>
      <c r="ABJ363" s="163"/>
      <c r="ABK363" s="163"/>
      <c r="ABL363" s="163"/>
      <c r="ABM363" s="163"/>
      <c r="ABN363" s="163"/>
      <c r="ABO363" s="163"/>
      <c r="ABP363" s="163"/>
      <c r="ABQ363" s="163"/>
      <c r="ABR363" s="163"/>
      <c r="ABS363" s="163"/>
      <c r="ABT363" s="163"/>
      <c r="ABU363" s="163"/>
      <c r="ABV363" s="163"/>
      <c r="ABW363" s="163"/>
      <c r="ABX363" s="163"/>
      <c r="ABY363" s="163"/>
      <c r="ABZ363" s="163"/>
      <c r="ACA363" s="163"/>
      <c r="ACB363" s="163"/>
      <c r="ACC363" s="163"/>
      <c r="ACD363" s="163"/>
      <c r="ACE363" s="163"/>
      <c r="ACF363" s="163"/>
      <c r="ACG363" s="163"/>
      <c r="ACH363" s="163"/>
      <c r="ACI363" s="163"/>
      <c r="ACJ363" s="163"/>
      <c r="ACK363" s="163"/>
      <c r="ACL363" s="163"/>
      <c r="ACM363" s="163"/>
      <c r="ACN363" s="163"/>
      <c r="ACO363" s="163"/>
      <c r="ACP363" s="163"/>
      <c r="ACQ363" s="163"/>
      <c r="ACR363" s="163"/>
      <c r="ACS363" s="163"/>
      <c r="ACT363" s="163"/>
      <c r="ACU363" s="163"/>
      <c r="ACV363" s="163"/>
      <c r="ACW363" s="163"/>
      <c r="ACX363" s="163"/>
      <c r="ACY363" s="163"/>
      <c r="ACZ363" s="163"/>
      <c r="ADA363" s="163"/>
    </row>
    <row r="364" spans="1:781" s="205" customFormat="1" ht="15" customHeight="1" x14ac:dyDescent="0.3">
      <c r="A364" s="204"/>
      <c r="B364" s="199"/>
      <c r="C364" s="200"/>
      <c r="E364" s="206"/>
      <c r="F364" s="182"/>
      <c r="G364" s="152"/>
      <c r="H364" s="152"/>
      <c r="I364" s="152"/>
      <c r="J364" s="183"/>
      <c r="K364" s="202"/>
      <c r="L364" s="164">
        <f>SUM(L359:L363)</f>
        <v>351</v>
      </c>
      <c r="M364" s="155"/>
      <c r="N364" s="152"/>
      <c r="O364" s="151"/>
      <c r="Q364" s="203"/>
      <c r="R364" s="159"/>
      <c r="S364" s="62"/>
      <c r="T364" s="62"/>
      <c r="U364" s="62"/>
      <c r="V364" s="62"/>
      <c r="W364" s="62"/>
      <c r="X364" s="62"/>
      <c r="Y364" s="62"/>
      <c r="Z364" s="62"/>
      <c r="AA364" s="62"/>
      <c r="AB364" s="1"/>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c r="BO364" s="142"/>
      <c r="BP364" s="142"/>
      <c r="BQ364" s="142"/>
      <c r="BR364" s="142"/>
      <c r="BS364" s="142"/>
      <c r="BT364" s="142"/>
      <c r="BU364" s="142"/>
      <c r="BV364" s="142"/>
      <c r="BW364" s="142"/>
      <c r="BX364" s="142"/>
      <c r="BY364" s="142"/>
      <c r="BZ364" s="142"/>
      <c r="CA364" s="142"/>
      <c r="CB364" s="142"/>
      <c r="CC364" s="142"/>
      <c r="CD364" s="142"/>
      <c r="CE364" s="142"/>
      <c r="CF364" s="142"/>
      <c r="CG364" s="142"/>
      <c r="CH364" s="142"/>
      <c r="CI364" s="142"/>
      <c r="CJ364" s="142"/>
      <c r="CK364" s="142"/>
      <c r="CL364" s="142"/>
      <c r="CM364" s="142"/>
      <c r="CN364" s="142"/>
      <c r="CO364" s="142"/>
      <c r="CP364" s="142"/>
      <c r="CQ364" s="142"/>
      <c r="CR364" s="142"/>
      <c r="CS364" s="142"/>
      <c r="CT364" s="142"/>
      <c r="CU364" s="142"/>
      <c r="CV364" s="142"/>
      <c r="CW364" s="142"/>
      <c r="CX364" s="142"/>
      <c r="CY364" s="142"/>
      <c r="CZ364" s="142"/>
      <c r="DA364" s="142"/>
      <c r="DB364" s="142"/>
      <c r="DC364" s="142"/>
      <c r="DD364" s="142"/>
      <c r="DE364" s="142"/>
      <c r="DF364" s="142"/>
      <c r="DG364" s="142"/>
      <c r="DH364" s="142"/>
      <c r="DI364" s="142"/>
      <c r="DJ364" s="142"/>
      <c r="DK364" s="142"/>
      <c r="DL364" s="142"/>
      <c r="DM364" s="142"/>
      <c r="DN364" s="142"/>
      <c r="DO364" s="142"/>
      <c r="DP364" s="142"/>
      <c r="DQ364" s="142"/>
      <c r="DR364" s="142"/>
      <c r="DS364" s="142"/>
      <c r="DT364" s="142"/>
      <c r="DU364" s="142"/>
      <c r="DV364" s="142"/>
      <c r="DW364" s="142"/>
      <c r="DX364" s="142"/>
      <c r="DY364" s="142"/>
      <c r="DZ364" s="142"/>
      <c r="EA364" s="142"/>
      <c r="EB364" s="142"/>
      <c r="EC364" s="142"/>
      <c r="ED364" s="207"/>
      <c r="EE364" s="207"/>
      <c r="EF364" s="207"/>
      <c r="EG364" s="207"/>
      <c r="EH364" s="207"/>
      <c r="EI364" s="207"/>
      <c r="EJ364" s="207"/>
      <c r="EK364" s="207"/>
      <c r="EL364" s="207"/>
      <c r="EM364" s="207"/>
      <c r="EN364" s="207"/>
      <c r="EO364" s="207"/>
      <c r="EP364" s="207"/>
      <c r="EQ364" s="207"/>
      <c r="ER364" s="207"/>
      <c r="ES364" s="207"/>
      <c r="ET364" s="207"/>
      <c r="EU364" s="207"/>
      <c r="EV364" s="207"/>
      <c r="EW364" s="207"/>
      <c r="EX364" s="207"/>
      <c r="EY364" s="207"/>
      <c r="EZ364" s="207"/>
      <c r="FA364" s="207"/>
      <c r="FB364" s="207"/>
      <c r="FC364" s="207"/>
      <c r="FD364" s="207"/>
      <c r="FE364" s="207"/>
      <c r="FF364" s="207"/>
      <c r="FG364" s="207"/>
      <c r="FH364" s="207"/>
      <c r="FI364" s="207"/>
      <c r="FJ364" s="207"/>
      <c r="FK364" s="207"/>
      <c r="FL364" s="207"/>
      <c r="FM364" s="207"/>
      <c r="FN364" s="207"/>
      <c r="FO364" s="207"/>
      <c r="FP364" s="207"/>
      <c r="FQ364" s="207"/>
      <c r="FR364" s="207"/>
      <c r="FS364" s="207"/>
      <c r="FT364" s="207"/>
      <c r="FU364" s="207"/>
      <c r="FV364" s="207"/>
      <c r="FW364" s="207"/>
      <c r="FX364" s="207"/>
      <c r="FY364" s="207"/>
      <c r="FZ364" s="207"/>
      <c r="GA364" s="207"/>
      <c r="GB364" s="207"/>
      <c r="GC364" s="207"/>
      <c r="GD364" s="207"/>
      <c r="GE364" s="207"/>
      <c r="GF364" s="207"/>
      <c r="GG364" s="207"/>
      <c r="GH364" s="207"/>
      <c r="GI364" s="207"/>
      <c r="GJ364" s="207"/>
      <c r="GK364" s="207"/>
      <c r="GL364" s="207"/>
      <c r="GM364" s="207"/>
      <c r="GN364" s="207"/>
      <c r="GO364" s="207"/>
      <c r="GP364" s="207"/>
      <c r="GQ364" s="207"/>
      <c r="GR364" s="207"/>
      <c r="GS364" s="207"/>
      <c r="GT364" s="207"/>
      <c r="GU364" s="207"/>
      <c r="GV364" s="207"/>
      <c r="GW364" s="207"/>
      <c r="GX364" s="207"/>
      <c r="GY364" s="207"/>
      <c r="GZ364" s="207"/>
      <c r="HA364" s="207"/>
      <c r="HB364" s="207"/>
      <c r="HC364" s="207"/>
      <c r="HD364" s="207"/>
      <c r="HE364" s="207"/>
      <c r="HF364" s="207"/>
      <c r="HG364" s="207"/>
      <c r="HH364" s="207"/>
      <c r="HI364" s="207"/>
      <c r="HJ364" s="207"/>
      <c r="HK364" s="207"/>
      <c r="HL364" s="207"/>
      <c r="HM364" s="207"/>
      <c r="HN364" s="207"/>
      <c r="HO364" s="207"/>
      <c r="HP364" s="207"/>
      <c r="HQ364" s="207"/>
      <c r="HR364" s="207"/>
      <c r="HS364" s="207"/>
      <c r="HT364" s="207"/>
      <c r="HU364" s="207"/>
      <c r="HV364" s="207"/>
      <c r="HW364" s="207"/>
      <c r="HX364" s="207"/>
      <c r="HY364" s="207"/>
      <c r="HZ364" s="207"/>
      <c r="IA364" s="207"/>
      <c r="IB364" s="207"/>
      <c r="IC364" s="207"/>
      <c r="ID364" s="207"/>
      <c r="IE364" s="207"/>
      <c r="IF364" s="207"/>
      <c r="IG364" s="207"/>
      <c r="IH364" s="207"/>
      <c r="II364" s="207"/>
      <c r="IJ364" s="207"/>
      <c r="IK364" s="207"/>
      <c r="IL364" s="207"/>
      <c r="IM364" s="207"/>
      <c r="IN364" s="207"/>
      <c r="IO364" s="207"/>
      <c r="IP364" s="207"/>
      <c r="IQ364" s="207"/>
      <c r="IR364" s="207"/>
      <c r="IS364" s="207"/>
      <c r="IT364" s="207"/>
      <c r="IU364" s="207"/>
      <c r="IV364" s="207"/>
      <c r="IW364" s="207"/>
      <c r="IX364" s="207"/>
      <c r="IY364" s="207"/>
      <c r="IZ364" s="207"/>
      <c r="JA364" s="207"/>
      <c r="JB364" s="207"/>
      <c r="JC364" s="207"/>
      <c r="JD364" s="207"/>
      <c r="JE364" s="207"/>
      <c r="JF364" s="207"/>
      <c r="JG364" s="207"/>
      <c r="JH364" s="207"/>
      <c r="JI364" s="207"/>
      <c r="JJ364" s="207"/>
      <c r="JK364" s="207"/>
      <c r="JL364" s="207"/>
      <c r="JM364" s="207"/>
      <c r="JN364" s="207"/>
      <c r="JO364" s="207"/>
      <c r="JP364" s="207"/>
      <c r="JQ364" s="207"/>
      <c r="JR364" s="207"/>
      <c r="JS364" s="207"/>
      <c r="JT364" s="207"/>
      <c r="JU364" s="207"/>
      <c r="JV364" s="207"/>
      <c r="JW364" s="207"/>
      <c r="JX364" s="207"/>
      <c r="JY364" s="207"/>
      <c r="JZ364" s="207"/>
      <c r="KA364" s="207"/>
      <c r="KB364" s="207"/>
      <c r="KC364" s="207"/>
      <c r="KD364" s="207"/>
      <c r="KE364" s="207"/>
      <c r="KF364" s="207"/>
      <c r="KG364" s="207"/>
      <c r="KH364" s="207"/>
      <c r="KI364" s="207"/>
      <c r="KJ364" s="207"/>
      <c r="KK364" s="207"/>
      <c r="KL364" s="207"/>
      <c r="KM364" s="207"/>
      <c r="KN364" s="207"/>
      <c r="KO364" s="207"/>
      <c r="KP364" s="207"/>
      <c r="KQ364" s="207"/>
      <c r="KR364" s="207"/>
      <c r="KS364" s="207"/>
      <c r="KT364" s="207"/>
      <c r="KU364" s="207"/>
      <c r="KV364" s="207"/>
      <c r="KW364" s="207"/>
      <c r="KX364" s="207"/>
      <c r="KY364" s="207"/>
      <c r="KZ364" s="207"/>
      <c r="LA364" s="207"/>
      <c r="LB364" s="207"/>
      <c r="LC364" s="207"/>
      <c r="LD364" s="207"/>
      <c r="LE364" s="207"/>
      <c r="LF364" s="207"/>
      <c r="LG364" s="207"/>
      <c r="LH364" s="207"/>
      <c r="LI364" s="207"/>
      <c r="LJ364" s="207"/>
      <c r="LK364" s="207"/>
      <c r="LL364" s="207"/>
      <c r="LM364" s="207"/>
      <c r="LN364" s="207"/>
      <c r="LO364" s="207"/>
      <c r="LP364" s="207"/>
      <c r="LQ364" s="207"/>
      <c r="LR364" s="207"/>
      <c r="LS364" s="207"/>
      <c r="LT364" s="207"/>
      <c r="LU364" s="207"/>
      <c r="LV364" s="207"/>
      <c r="LW364" s="207"/>
      <c r="LX364" s="207"/>
      <c r="LY364" s="207"/>
      <c r="LZ364" s="207"/>
      <c r="MA364" s="207"/>
      <c r="MB364" s="207"/>
      <c r="MC364" s="207"/>
      <c r="MD364" s="207"/>
      <c r="ME364" s="207"/>
      <c r="MF364" s="207"/>
      <c r="MG364" s="207"/>
      <c r="MH364" s="207"/>
      <c r="MI364" s="207"/>
      <c r="MJ364" s="207"/>
      <c r="MK364" s="207"/>
      <c r="ML364" s="207"/>
      <c r="MM364" s="207"/>
      <c r="MN364" s="207"/>
      <c r="MO364" s="207"/>
      <c r="MP364" s="207"/>
      <c r="MQ364" s="207"/>
      <c r="MR364" s="207"/>
      <c r="MS364" s="207"/>
      <c r="MT364" s="207"/>
      <c r="MU364" s="207"/>
      <c r="MV364" s="207"/>
      <c r="MW364" s="207"/>
      <c r="MX364" s="207"/>
      <c r="MY364" s="207"/>
      <c r="MZ364" s="207"/>
      <c r="NA364" s="207"/>
      <c r="NB364" s="207"/>
      <c r="NC364" s="207"/>
      <c r="ND364" s="207"/>
      <c r="NE364" s="207"/>
      <c r="NF364" s="207"/>
      <c r="NG364" s="207"/>
      <c r="NH364" s="207"/>
      <c r="NI364" s="207"/>
      <c r="NJ364" s="207"/>
      <c r="NK364" s="207"/>
      <c r="NL364" s="207"/>
      <c r="NM364" s="207"/>
      <c r="NN364" s="207"/>
      <c r="NO364" s="207"/>
      <c r="NP364" s="207"/>
      <c r="NQ364" s="207"/>
      <c r="NR364" s="207"/>
      <c r="NS364" s="207"/>
      <c r="NT364" s="207"/>
      <c r="NU364" s="207"/>
      <c r="NV364" s="207"/>
      <c r="NW364" s="207"/>
      <c r="NX364" s="207"/>
      <c r="NY364" s="207"/>
      <c r="NZ364" s="207"/>
      <c r="OA364" s="207"/>
      <c r="OB364" s="207"/>
      <c r="OC364" s="207"/>
      <c r="OD364" s="207"/>
      <c r="OE364" s="207"/>
      <c r="OF364" s="207"/>
      <c r="OG364" s="207"/>
      <c r="OH364" s="207"/>
      <c r="OI364" s="207"/>
      <c r="OJ364" s="207"/>
      <c r="OK364" s="207"/>
      <c r="OL364" s="207"/>
      <c r="OM364" s="207"/>
      <c r="ON364" s="207"/>
      <c r="OO364" s="207"/>
      <c r="OP364" s="207"/>
      <c r="OQ364" s="207"/>
      <c r="OR364" s="207"/>
      <c r="OS364" s="207"/>
      <c r="OT364" s="207"/>
      <c r="OU364" s="207"/>
      <c r="OV364" s="207"/>
      <c r="OW364" s="207"/>
      <c r="OX364" s="207"/>
      <c r="OY364" s="207"/>
      <c r="OZ364" s="207"/>
      <c r="PA364" s="207"/>
      <c r="PB364" s="207"/>
      <c r="PC364" s="207"/>
      <c r="PD364" s="207"/>
      <c r="PE364" s="207"/>
      <c r="PF364" s="207"/>
      <c r="PG364" s="207"/>
      <c r="PH364" s="207"/>
      <c r="PI364" s="207"/>
      <c r="PJ364" s="207"/>
      <c r="PK364" s="207"/>
      <c r="PL364" s="207"/>
      <c r="PM364" s="207"/>
      <c r="PN364" s="207"/>
      <c r="PO364" s="207"/>
      <c r="PP364" s="207"/>
      <c r="PQ364" s="207"/>
      <c r="PR364" s="207"/>
      <c r="PS364" s="207"/>
      <c r="PT364" s="207"/>
      <c r="PU364" s="207"/>
      <c r="PV364" s="207"/>
      <c r="PW364" s="207"/>
      <c r="PX364" s="207"/>
      <c r="PY364" s="207"/>
      <c r="PZ364" s="207"/>
      <c r="QA364" s="207"/>
      <c r="QB364" s="207"/>
      <c r="QC364" s="207"/>
      <c r="QD364" s="207"/>
      <c r="QE364" s="207"/>
      <c r="QF364" s="207"/>
      <c r="QG364" s="207"/>
      <c r="QH364" s="207"/>
      <c r="QI364" s="207"/>
      <c r="QJ364" s="207"/>
      <c r="QK364" s="207"/>
      <c r="QL364" s="207"/>
      <c r="QM364" s="207"/>
      <c r="QN364" s="207"/>
      <c r="QO364" s="207"/>
      <c r="QP364" s="207"/>
      <c r="QQ364" s="207"/>
      <c r="QR364" s="207"/>
      <c r="QS364" s="207"/>
      <c r="QT364" s="207"/>
      <c r="QU364" s="207"/>
      <c r="QV364" s="207"/>
      <c r="QW364" s="207"/>
      <c r="QX364" s="207"/>
      <c r="QY364" s="207"/>
      <c r="QZ364" s="207"/>
      <c r="RA364" s="207"/>
      <c r="RB364" s="207"/>
      <c r="RC364" s="207"/>
      <c r="RD364" s="207"/>
      <c r="RE364" s="207"/>
      <c r="RF364" s="207"/>
      <c r="RG364" s="207"/>
      <c r="RH364" s="207"/>
      <c r="RI364" s="207"/>
      <c r="RJ364" s="207"/>
      <c r="RK364" s="207"/>
      <c r="RL364" s="207"/>
      <c r="RM364" s="207"/>
      <c r="RN364" s="207"/>
      <c r="RO364" s="207"/>
      <c r="RP364" s="207"/>
      <c r="RQ364" s="207"/>
      <c r="RR364" s="207"/>
      <c r="RS364" s="207"/>
      <c r="RT364" s="207"/>
      <c r="RU364" s="207"/>
      <c r="RV364" s="207"/>
      <c r="RW364" s="207"/>
      <c r="RX364" s="207"/>
      <c r="RY364" s="207"/>
      <c r="RZ364" s="207"/>
      <c r="SA364" s="207"/>
      <c r="SB364" s="207"/>
      <c r="SC364" s="207"/>
      <c r="SD364" s="207"/>
      <c r="SE364" s="207"/>
      <c r="SF364" s="207"/>
      <c r="SG364" s="207"/>
      <c r="SH364" s="207"/>
      <c r="SI364" s="207"/>
      <c r="SJ364" s="207"/>
      <c r="SK364" s="207"/>
      <c r="SL364" s="207"/>
      <c r="SM364" s="207"/>
      <c r="SN364" s="207"/>
      <c r="SO364" s="207"/>
      <c r="SP364" s="207"/>
      <c r="SQ364" s="207"/>
      <c r="SR364" s="207"/>
      <c r="SS364" s="207"/>
      <c r="ST364" s="207"/>
      <c r="SU364" s="207"/>
      <c r="SV364" s="207"/>
      <c r="SW364" s="207"/>
      <c r="SX364" s="207"/>
      <c r="SY364" s="207"/>
      <c r="SZ364" s="207"/>
      <c r="TA364" s="207"/>
      <c r="TB364" s="207"/>
      <c r="TC364" s="207"/>
      <c r="TD364" s="207"/>
      <c r="TE364" s="207"/>
      <c r="TF364" s="207"/>
      <c r="TG364" s="207"/>
      <c r="TH364" s="207"/>
      <c r="TI364" s="207"/>
      <c r="TJ364" s="207"/>
      <c r="TK364" s="207"/>
      <c r="TL364" s="207"/>
      <c r="TM364" s="207"/>
      <c r="TN364" s="207"/>
      <c r="TO364" s="207"/>
      <c r="TP364" s="207"/>
      <c r="TQ364" s="207"/>
      <c r="TR364" s="207"/>
      <c r="TS364" s="207"/>
      <c r="TT364" s="207"/>
      <c r="TU364" s="207"/>
      <c r="TV364" s="207"/>
      <c r="TW364" s="207"/>
      <c r="TX364" s="207"/>
      <c r="TY364" s="207"/>
      <c r="TZ364" s="207"/>
      <c r="UA364" s="207"/>
      <c r="UB364" s="207"/>
      <c r="UC364" s="207"/>
      <c r="UD364" s="207"/>
      <c r="UE364" s="207"/>
      <c r="UF364" s="207"/>
      <c r="UG364" s="207"/>
      <c r="UH364" s="207"/>
      <c r="UI364" s="207"/>
      <c r="UJ364" s="207"/>
      <c r="UK364" s="207"/>
      <c r="UL364" s="207"/>
      <c r="UM364" s="207"/>
      <c r="UN364" s="207"/>
      <c r="UO364" s="207"/>
      <c r="UP364" s="207"/>
      <c r="UQ364" s="207"/>
      <c r="UR364" s="207"/>
      <c r="US364" s="207"/>
      <c r="UT364" s="207"/>
      <c r="UU364" s="207"/>
      <c r="UV364" s="207"/>
      <c r="UW364" s="207"/>
      <c r="UX364" s="207"/>
      <c r="UY364" s="207"/>
      <c r="UZ364" s="207"/>
      <c r="VA364" s="207"/>
      <c r="VB364" s="207"/>
      <c r="VC364" s="207"/>
      <c r="VD364" s="207"/>
      <c r="VE364" s="207"/>
      <c r="VF364" s="207"/>
      <c r="VG364" s="207"/>
      <c r="VH364" s="207"/>
      <c r="VI364" s="207"/>
      <c r="VJ364" s="207"/>
      <c r="VK364" s="207"/>
      <c r="VL364" s="207"/>
      <c r="VM364" s="207"/>
      <c r="VN364" s="207"/>
      <c r="VO364" s="207"/>
      <c r="VP364" s="207"/>
      <c r="VQ364" s="207"/>
      <c r="VR364" s="207"/>
      <c r="VS364" s="207"/>
      <c r="VT364" s="207"/>
      <c r="VU364" s="207"/>
      <c r="VV364" s="207"/>
      <c r="VW364" s="207"/>
      <c r="VX364" s="207"/>
      <c r="VY364" s="207"/>
      <c r="VZ364" s="207"/>
      <c r="WA364" s="207"/>
      <c r="WB364" s="207"/>
      <c r="WC364" s="207"/>
      <c r="WD364" s="207"/>
      <c r="WE364" s="207"/>
      <c r="WF364" s="207"/>
      <c r="WG364" s="207"/>
      <c r="WH364" s="207"/>
      <c r="WI364" s="207"/>
      <c r="WJ364" s="207"/>
      <c r="WK364" s="207"/>
      <c r="WL364" s="207"/>
      <c r="WM364" s="207"/>
      <c r="WN364" s="207"/>
      <c r="WO364" s="207"/>
      <c r="WP364" s="207"/>
      <c r="WQ364" s="207"/>
      <c r="WR364" s="207"/>
      <c r="WS364" s="207"/>
      <c r="WT364" s="207"/>
      <c r="WU364" s="207"/>
      <c r="WV364" s="207"/>
      <c r="WW364" s="207"/>
      <c r="WX364" s="207"/>
      <c r="WY364" s="207"/>
      <c r="WZ364" s="207"/>
      <c r="XA364" s="207"/>
      <c r="XB364" s="207"/>
      <c r="XC364" s="207"/>
      <c r="XD364" s="207"/>
      <c r="XE364" s="207"/>
      <c r="XF364" s="207"/>
      <c r="XG364" s="207"/>
      <c r="XH364" s="207"/>
      <c r="XI364" s="207"/>
      <c r="XJ364" s="207"/>
      <c r="XK364" s="207"/>
      <c r="XL364" s="207"/>
      <c r="XM364" s="207"/>
      <c r="XN364" s="207"/>
      <c r="XO364" s="207"/>
      <c r="XP364" s="207"/>
      <c r="XQ364" s="207"/>
      <c r="XR364" s="207"/>
      <c r="XS364" s="207"/>
      <c r="XT364" s="207"/>
      <c r="XU364" s="207"/>
      <c r="XV364" s="207"/>
      <c r="XW364" s="207"/>
      <c r="XX364" s="207"/>
      <c r="XY364" s="207"/>
      <c r="XZ364" s="207"/>
      <c r="YA364" s="207"/>
      <c r="YB364" s="207"/>
      <c r="YC364" s="207"/>
      <c r="YD364" s="207"/>
      <c r="YE364" s="207"/>
      <c r="YF364" s="207"/>
      <c r="YG364" s="207"/>
      <c r="YH364" s="207"/>
      <c r="YI364" s="207"/>
      <c r="YJ364" s="207"/>
      <c r="YK364" s="207"/>
      <c r="YL364" s="207"/>
      <c r="YM364" s="207"/>
      <c r="YN364" s="207"/>
      <c r="YO364" s="207"/>
      <c r="YP364" s="207"/>
      <c r="YQ364" s="207"/>
      <c r="YR364" s="207"/>
      <c r="YS364" s="207"/>
      <c r="YT364" s="207"/>
      <c r="YU364" s="207"/>
      <c r="YV364" s="207"/>
      <c r="YW364" s="207"/>
      <c r="YX364" s="207"/>
      <c r="YY364" s="207"/>
      <c r="YZ364" s="207"/>
      <c r="ZA364" s="207"/>
      <c r="ZB364" s="207"/>
      <c r="ZC364" s="207"/>
      <c r="ZD364" s="207"/>
      <c r="ZE364" s="207"/>
      <c r="ZF364" s="207"/>
      <c r="ZG364" s="207"/>
      <c r="ZH364" s="207"/>
      <c r="ZI364" s="207"/>
      <c r="ZJ364" s="207"/>
      <c r="ZK364" s="207"/>
      <c r="ZL364" s="207"/>
      <c r="ZM364" s="207"/>
      <c r="ZN364" s="207"/>
      <c r="ZO364" s="207"/>
      <c r="ZP364" s="207"/>
      <c r="ZQ364" s="207"/>
      <c r="ZR364" s="207"/>
      <c r="ZS364" s="207"/>
      <c r="ZT364" s="207"/>
      <c r="ZU364" s="207"/>
      <c r="ZV364" s="207"/>
      <c r="ZW364" s="207"/>
      <c r="ZX364" s="207"/>
      <c r="ZY364" s="207"/>
      <c r="ZZ364" s="207"/>
      <c r="AAA364" s="207"/>
      <c r="AAB364" s="207"/>
      <c r="AAC364" s="207"/>
      <c r="AAD364" s="207"/>
      <c r="AAE364" s="207"/>
      <c r="AAF364" s="207"/>
      <c r="AAG364" s="207"/>
      <c r="AAH364" s="207"/>
      <c r="AAI364" s="207"/>
      <c r="AAJ364" s="207"/>
      <c r="AAK364" s="207"/>
      <c r="AAL364" s="207"/>
      <c r="AAM364" s="207"/>
      <c r="AAN364" s="207"/>
      <c r="AAO364" s="207"/>
      <c r="AAP364" s="207"/>
      <c r="AAQ364" s="207"/>
      <c r="AAR364" s="207"/>
      <c r="AAS364" s="207"/>
      <c r="AAT364" s="207"/>
      <c r="AAU364" s="207"/>
      <c r="AAV364" s="207"/>
      <c r="AAW364" s="207"/>
      <c r="AAX364" s="207"/>
      <c r="AAY364" s="207"/>
      <c r="AAZ364" s="207"/>
      <c r="ABA364" s="207"/>
      <c r="ABB364" s="207"/>
      <c r="ABC364" s="207"/>
      <c r="ABD364" s="207"/>
      <c r="ABE364" s="207"/>
      <c r="ABF364" s="207"/>
      <c r="ABG364" s="207"/>
      <c r="ABH364" s="207"/>
      <c r="ABI364" s="207"/>
      <c r="ABJ364" s="207"/>
      <c r="ABK364" s="207"/>
      <c r="ABL364" s="207"/>
      <c r="ABM364" s="207"/>
      <c r="ABN364" s="207"/>
      <c r="ABO364" s="207"/>
      <c r="ABP364" s="207"/>
      <c r="ABQ364" s="207"/>
      <c r="ABR364" s="207"/>
      <c r="ABS364" s="207"/>
      <c r="ABT364" s="207"/>
      <c r="ABU364" s="207"/>
      <c r="ABV364" s="207"/>
      <c r="ABW364" s="207"/>
      <c r="ABX364" s="207"/>
      <c r="ABY364" s="207"/>
      <c r="ABZ364" s="207"/>
      <c r="ACA364" s="207"/>
      <c r="ACB364" s="207"/>
      <c r="ACC364" s="207"/>
      <c r="ACD364" s="207"/>
      <c r="ACE364" s="207"/>
      <c r="ACF364" s="207"/>
      <c r="ACG364" s="207"/>
      <c r="ACH364" s="207"/>
      <c r="ACI364" s="207"/>
      <c r="ACJ364" s="207"/>
      <c r="ACK364" s="207"/>
      <c r="ACL364" s="207"/>
      <c r="ACM364" s="207"/>
      <c r="ACN364" s="207"/>
      <c r="ACO364" s="207"/>
      <c r="ACP364" s="207"/>
      <c r="ACQ364" s="207"/>
      <c r="ACR364" s="207"/>
      <c r="ACS364" s="207"/>
      <c r="ACT364" s="207"/>
      <c r="ACU364" s="207"/>
      <c r="ACV364" s="207"/>
      <c r="ACW364" s="207"/>
      <c r="ACX364" s="207"/>
      <c r="ACY364" s="207"/>
      <c r="ACZ364" s="207"/>
      <c r="ADA364" s="207"/>
    </row>
    <row r="365" spans="1:781" s="126" customFormat="1" ht="15" customHeight="1" x14ac:dyDescent="0.3">
      <c r="A365" s="208"/>
      <c r="B365" s="209"/>
      <c r="C365" s="210"/>
      <c r="D365" s="211"/>
      <c r="E365" s="212"/>
      <c r="F365" s="213"/>
      <c r="G365" s="213"/>
      <c r="H365" s="213"/>
      <c r="J365" s="214"/>
      <c r="K365" s="215"/>
      <c r="L365" s="216"/>
      <c r="M365" s="217"/>
      <c r="N365" s="218"/>
      <c r="O365" s="219"/>
      <c r="P365" s="220"/>
      <c r="Q365" s="221"/>
      <c r="R365" s="222"/>
      <c r="S365" s="210"/>
      <c r="T365" s="210"/>
      <c r="U365" s="210"/>
      <c r="V365" s="210"/>
      <c r="W365" s="210"/>
      <c r="X365" s="210"/>
      <c r="Y365" s="210"/>
      <c r="Z365" s="210"/>
      <c r="AA365" s="210"/>
      <c r="AB365" s="123"/>
      <c r="AC365" s="144"/>
      <c r="AD365" s="144"/>
      <c r="AE365" s="144"/>
      <c r="AF365" s="144"/>
      <c r="AG365" s="144"/>
      <c r="AH365" s="144"/>
      <c r="AI365" s="144"/>
      <c r="AJ365" s="144"/>
      <c r="AK365" s="144"/>
      <c r="AL365" s="144"/>
      <c r="AM365" s="144"/>
      <c r="AN365" s="144"/>
      <c r="AO365" s="144"/>
      <c r="AP365" s="144"/>
      <c r="AQ365" s="144"/>
      <c r="AR365" s="144"/>
      <c r="AS365" s="144"/>
      <c r="AT365" s="144"/>
      <c r="AU365" s="144"/>
      <c r="AV365" s="144"/>
      <c r="AW365" s="144"/>
      <c r="AX365" s="144"/>
      <c r="AY365" s="144"/>
      <c r="AZ365" s="144"/>
      <c r="BA365" s="144"/>
      <c r="BB365" s="144"/>
      <c r="BC365" s="144"/>
      <c r="BD365" s="144"/>
      <c r="BE365" s="144"/>
      <c r="BF365" s="144"/>
      <c r="BG365" s="144"/>
      <c r="BH365" s="144"/>
      <c r="BI365" s="144"/>
      <c r="BJ365" s="144"/>
      <c r="BK365" s="144"/>
      <c r="BL365" s="144"/>
      <c r="BM365" s="144"/>
      <c r="BN365" s="144"/>
      <c r="BO365" s="144"/>
      <c r="BP365" s="144"/>
      <c r="BQ365" s="144"/>
      <c r="BR365" s="144"/>
      <c r="BS365" s="144"/>
      <c r="BT365" s="144"/>
      <c r="BU365" s="144"/>
      <c r="BV365" s="144"/>
      <c r="BW365" s="144"/>
      <c r="BX365" s="144"/>
      <c r="BY365" s="144"/>
      <c r="BZ365" s="144"/>
      <c r="CA365" s="144"/>
      <c r="CB365" s="144"/>
      <c r="CC365" s="144"/>
      <c r="CD365" s="144"/>
      <c r="CE365" s="144"/>
      <c r="CF365" s="144"/>
      <c r="CG365" s="144"/>
      <c r="CH365" s="144"/>
      <c r="CI365" s="144"/>
      <c r="CJ365" s="144"/>
      <c r="CK365" s="144"/>
      <c r="CL365" s="144"/>
      <c r="CM365" s="144"/>
      <c r="CN365" s="144"/>
      <c r="CO365" s="144"/>
      <c r="CP365" s="144"/>
      <c r="CQ365" s="144"/>
      <c r="CR365" s="144"/>
      <c r="CS365" s="144"/>
      <c r="CT365" s="144"/>
      <c r="CU365" s="144"/>
      <c r="CV365" s="144"/>
      <c r="CW365" s="144"/>
      <c r="CX365" s="144"/>
      <c r="CY365" s="144"/>
      <c r="CZ365" s="144"/>
      <c r="DA365" s="144"/>
      <c r="DB365" s="144"/>
      <c r="DC365" s="144"/>
      <c r="DD365" s="144"/>
      <c r="DE365" s="144"/>
      <c r="DF365" s="144"/>
      <c r="DG365" s="144"/>
      <c r="DH365" s="144"/>
      <c r="DI365" s="144"/>
      <c r="DJ365" s="144"/>
      <c r="DK365" s="144"/>
      <c r="DL365" s="144"/>
      <c r="DM365" s="144"/>
      <c r="DN365" s="144"/>
      <c r="DO365" s="144"/>
      <c r="DP365" s="144"/>
      <c r="DQ365" s="144"/>
      <c r="DR365" s="144"/>
      <c r="DS365" s="144"/>
      <c r="DT365" s="144"/>
      <c r="DU365" s="144"/>
      <c r="DV365" s="144"/>
      <c r="DW365" s="144"/>
      <c r="DX365" s="144"/>
      <c r="DY365" s="144"/>
      <c r="DZ365" s="144"/>
      <c r="EA365" s="144"/>
      <c r="EB365" s="144"/>
      <c r="EC365" s="144"/>
      <c r="ED365" s="144"/>
      <c r="EE365" s="144"/>
      <c r="EF365" s="144"/>
      <c r="EG365" s="144"/>
      <c r="EH365" s="144"/>
      <c r="EI365" s="144"/>
      <c r="EJ365" s="144"/>
      <c r="EK365" s="144"/>
      <c r="EL365" s="144"/>
      <c r="EM365" s="144"/>
      <c r="EN365" s="144"/>
      <c r="EO365" s="144"/>
      <c r="EP365" s="144"/>
      <c r="EQ365" s="144"/>
      <c r="ER365" s="144"/>
      <c r="ES365" s="144"/>
      <c r="ET365" s="144"/>
      <c r="EU365" s="144"/>
      <c r="EV365" s="144"/>
      <c r="EW365" s="144"/>
      <c r="EX365" s="144"/>
      <c r="EY365" s="144"/>
      <c r="EZ365" s="144"/>
      <c r="FA365" s="144"/>
      <c r="FB365" s="144"/>
      <c r="FC365" s="144"/>
      <c r="FD365" s="144"/>
      <c r="FE365" s="144"/>
      <c r="FF365" s="144"/>
      <c r="FG365" s="144"/>
      <c r="FH365" s="144"/>
      <c r="FI365" s="144"/>
      <c r="FJ365" s="144"/>
      <c r="FK365" s="144"/>
      <c r="FL365" s="144"/>
      <c r="FM365" s="144"/>
      <c r="FN365" s="144"/>
      <c r="FO365" s="144"/>
      <c r="FP365" s="144"/>
      <c r="FQ365" s="144"/>
      <c r="FR365" s="144"/>
      <c r="FS365" s="144"/>
      <c r="FT365" s="144"/>
      <c r="FU365" s="144"/>
      <c r="FV365" s="144"/>
      <c r="FW365" s="144"/>
      <c r="FX365" s="144"/>
      <c r="FY365" s="144"/>
      <c r="FZ365" s="144"/>
      <c r="GA365" s="144"/>
      <c r="GB365" s="144"/>
      <c r="GC365" s="144"/>
      <c r="GD365" s="144"/>
      <c r="GE365" s="144"/>
      <c r="GF365" s="144"/>
      <c r="GG365" s="144"/>
      <c r="GH365" s="144"/>
      <c r="GI365" s="144"/>
      <c r="GJ365" s="144"/>
      <c r="GK365" s="144"/>
      <c r="GL365" s="144"/>
      <c r="GM365" s="144"/>
      <c r="GN365" s="144"/>
      <c r="GO365" s="144"/>
      <c r="GP365" s="144"/>
      <c r="GQ365" s="144"/>
      <c r="GR365" s="144"/>
      <c r="GS365" s="144"/>
      <c r="GT365" s="144"/>
      <c r="GU365" s="144"/>
      <c r="GV365" s="144"/>
      <c r="GW365" s="144"/>
      <c r="GX365" s="144"/>
      <c r="GY365" s="144"/>
      <c r="GZ365" s="144"/>
      <c r="HA365" s="144"/>
      <c r="HB365" s="144"/>
      <c r="HC365" s="144"/>
      <c r="HD365" s="144"/>
      <c r="HE365" s="144"/>
      <c r="HF365" s="144"/>
      <c r="HG365" s="144"/>
      <c r="HH365" s="144"/>
      <c r="HI365" s="144"/>
      <c r="HJ365" s="144"/>
      <c r="HK365" s="144"/>
      <c r="HL365" s="144"/>
      <c r="HM365" s="144"/>
      <c r="HN365" s="144"/>
      <c r="HO365" s="144"/>
      <c r="HP365" s="144"/>
      <c r="HQ365" s="144"/>
      <c r="HR365" s="144"/>
      <c r="HS365" s="144"/>
      <c r="HT365" s="144"/>
      <c r="HU365" s="144"/>
      <c r="HV365" s="144"/>
      <c r="HW365" s="144"/>
      <c r="HX365" s="144"/>
      <c r="HY365" s="144"/>
      <c r="HZ365" s="144"/>
      <c r="IA365" s="144"/>
      <c r="IB365" s="144"/>
      <c r="IC365" s="144"/>
      <c r="ID365" s="144"/>
      <c r="IE365" s="144"/>
      <c r="IF365" s="144"/>
      <c r="IG365" s="144"/>
      <c r="IH365" s="144"/>
      <c r="II365" s="144"/>
      <c r="IJ365" s="144"/>
      <c r="IK365" s="144"/>
      <c r="IL365" s="144"/>
      <c r="IM365" s="144"/>
      <c r="IN365" s="144"/>
      <c r="IO365" s="144"/>
      <c r="IP365" s="144"/>
      <c r="IQ365" s="144"/>
      <c r="IR365" s="144"/>
      <c r="IS365" s="144"/>
      <c r="IT365" s="144"/>
      <c r="IU365" s="144"/>
      <c r="IV365" s="144"/>
      <c r="IW365" s="144"/>
      <c r="IX365" s="144"/>
      <c r="IY365" s="144"/>
      <c r="IZ365" s="144"/>
      <c r="JA365" s="144"/>
      <c r="JB365" s="144"/>
      <c r="JC365" s="144"/>
      <c r="JD365" s="144"/>
      <c r="JE365" s="144"/>
      <c r="JF365" s="144"/>
      <c r="JG365" s="144"/>
      <c r="JH365" s="144"/>
      <c r="JI365" s="144"/>
      <c r="JJ365" s="144"/>
      <c r="JK365" s="144"/>
      <c r="JL365" s="144"/>
      <c r="JM365" s="144"/>
      <c r="JN365" s="144"/>
      <c r="JO365" s="144"/>
      <c r="JP365" s="144"/>
      <c r="JQ365" s="144"/>
      <c r="JR365" s="144"/>
      <c r="JS365" s="144"/>
      <c r="JT365" s="144"/>
      <c r="JU365" s="144"/>
      <c r="JV365" s="144"/>
      <c r="JW365" s="144"/>
      <c r="JX365" s="144"/>
      <c r="JY365" s="144"/>
      <c r="JZ365" s="144"/>
      <c r="KA365" s="144"/>
      <c r="KB365" s="144"/>
      <c r="KC365" s="144"/>
      <c r="KD365" s="144"/>
      <c r="KE365" s="144"/>
      <c r="KF365" s="144"/>
      <c r="KG365" s="144"/>
      <c r="KH365" s="144"/>
      <c r="KI365" s="144"/>
      <c r="KJ365" s="144"/>
      <c r="KK365" s="144"/>
      <c r="KL365" s="144"/>
      <c r="KM365" s="144"/>
      <c r="KN365" s="144"/>
      <c r="KO365" s="144"/>
      <c r="KP365" s="144"/>
      <c r="KQ365" s="144"/>
      <c r="KR365" s="144"/>
      <c r="KS365" s="144"/>
      <c r="KT365" s="144"/>
      <c r="KU365" s="144"/>
      <c r="KV365" s="144"/>
      <c r="KW365" s="144"/>
      <c r="KX365" s="144"/>
      <c r="KY365" s="144"/>
      <c r="KZ365" s="144"/>
      <c r="LA365" s="144"/>
      <c r="LB365" s="144"/>
      <c r="LC365" s="144"/>
      <c r="LD365" s="144"/>
      <c r="LE365" s="144"/>
      <c r="LF365" s="144"/>
      <c r="LG365" s="144"/>
      <c r="LH365" s="144"/>
      <c r="LI365" s="144"/>
      <c r="LJ365" s="144"/>
      <c r="LK365" s="144"/>
      <c r="LL365" s="144"/>
      <c r="LM365" s="144"/>
      <c r="LN365" s="144"/>
      <c r="LO365" s="144"/>
      <c r="LP365" s="144"/>
      <c r="LQ365" s="144"/>
      <c r="LR365" s="144"/>
      <c r="LS365" s="144"/>
      <c r="LT365" s="144"/>
      <c r="LU365" s="144"/>
      <c r="LV365" s="144"/>
      <c r="LW365" s="144"/>
      <c r="LX365" s="144"/>
      <c r="LY365" s="144"/>
      <c r="LZ365" s="144"/>
      <c r="MA365" s="144"/>
      <c r="MB365" s="144"/>
      <c r="MC365" s="144"/>
      <c r="MD365" s="144"/>
      <c r="ME365" s="144"/>
      <c r="MF365" s="144"/>
      <c r="MG365" s="144"/>
      <c r="MH365" s="144"/>
      <c r="MI365" s="144"/>
      <c r="MJ365" s="144"/>
      <c r="MK365" s="144"/>
      <c r="ML365" s="144"/>
      <c r="MM365" s="144"/>
      <c r="MN365" s="144"/>
      <c r="MO365" s="144"/>
      <c r="MP365" s="144"/>
      <c r="MQ365" s="144"/>
      <c r="MR365" s="144"/>
      <c r="MS365" s="144"/>
      <c r="MT365" s="144"/>
      <c r="MU365" s="144"/>
      <c r="MV365" s="144"/>
      <c r="MW365" s="144"/>
      <c r="MX365" s="144"/>
      <c r="MY365" s="144"/>
      <c r="MZ365" s="144"/>
      <c r="NA365" s="144"/>
      <c r="NB365" s="144"/>
      <c r="NC365" s="144"/>
      <c r="ND365" s="144"/>
      <c r="NE365" s="144"/>
      <c r="NF365" s="144"/>
      <c r="NG365" s="144"/>
      <c r="NH365" s="144"/>
      <c r="NI365" s="144"/>
      <c r="NJ365" s="144"/>
      <c r="NK365" s="144"/>
      <c r="NL365" s="144"/>
      <c r="NM365" s="144"/>
      <c r="NN365" s="144"/>
      <c r="NO365" s="144"/>
      <c r="NP365" s="144"/>
      <c r="NQ365" s="144"/>
      <c r="NR365" s="144"/>
      <c r="NS365" s="144"/>
      <c r="NT365" s="144"/>
      <c r="NU365" s="144"/>
      <c r="NV365" s="144"/>
      <c r="NW365" s="144"/>
      <c r="NX365" s="144"/>
      <c r="NY365" s="144"/>
      <c r="NZ365" s="144"/>
      <c r="OA365" s="144"/>
      <c r="OB365" s="144"/>
      <c r="OC365" s="144"/>
      <c r="OD365" s="144"/>
      <c r="OE365" s="144"/>
      <c r="OF365" s="144"/>
      <c r="OG365" s="144"/>
      <c r="OH365" s="144"/>
      <c r="OI365" s="144"/>
      <c r="OJ365" s="144"/>
      <c r="OK365" s="144"/>
      <c r="OL365" s="144"/>
      <c r="OM365" s="144"/>
      <c r="ON365" s="144"/>
      <c r="OO365" s="144"/>
      <c r="OP365" s="144"/>
      <c r="OQ365" s="144"/>
      <c r="OR365" s="144"/>
      <c r="OS365" s="144"/>
      <c r="OT365" s="144"/>
      <c r="OU365" s="144"/>
      <c r="OV365" s="144"/>
      <c r="OW365" s="144"/>
      <c r="OX365" s="144"/>
      <c r="OY365" s="144"/>
      <c r="OZ365" s="144"/>
      <c r="PA365" s="144"/>
      <c r="PB365" s="144"/>
      <c r="PC365" s="144"/>
      <c r="PD365" s="144"/>
      <c r="PE365" s="144"/>
      <c r="PF365" s="144"/>
      <c r="PG365" s="144"/>
      <c r="PH365" s="144"/>
      <c r="PI365" s="144"/>
      <c r="PJ365" s="144"/>
      <c r="PK365" s="144"/>
      <c r="PL365" s="144"/>
      <c r="PM365" s="144"/>
      <c r="PN365" s="144"/>
      <c r="PO365" s="144"/>
      <c r="PP365" s="144"/>
      <c r="PQ365" s="144"/>
      <c r="PR365" s="144"/>
      <c r="PS365" s="144"/>
      <c r="PT365" s="144"/>
      <c r="PU365" s="144"/>
      <c r="PV365" s="144"/>
      <c r="PW365" s="144"/>
      <c r="PX365" s="144"/>
      <c r="PY365" s="144"/>
      <c r="PZ365" s="144"/>
      <c r="QA365" s="144"/>
      <c r="QB365" s="144"/>
      <c r="QC365" s="144"/>
      <c r="QD365" s="144"/>
      <c r="QE365" s="144"/>
      <c r="QF365" s="144"/>
      <c r="QG365" s="144"/>
      <c r="QH365" s="144"/>
      <c r="QI365" s="144"/>
      <c r="QJ365" s="144"/>
      <c r="QK365" s="144"/>
      <c r="QL365" s="144"/>
      <c r="QM365" s="144"/>
      <c r="QN365" s="144"/>
      <c r="QO365" s="144"/>
      <c r="QP365" s="144"/>
      <c r="QQ365" s="144"/>
      <c r="QR365" s="144"/>
      <c r="QS365" s="144"/>
      <c r="QT365" s="144"/>
      <c r="QU365" s="144"/>
      <c r="QV365" s="144"/>
      <c r="QW365" s="144"/>
      <c r="QX365" s="144"/>
      <c r="QY365" s="144"/>
      <c r="QZ365" s="144"/>
      <c r="RA365" s="144"/>
      <c r="RB365" s="144"/>
      <c r="RC365" s="144"/>
      <c r="RD365" s="144"/>
      <c r="RE365" s="144"/>
      <c r="RF365" s="144"/>
      <c r="RG365" s="144"/>
      <c r="RH365" s="144"/>
      <c r="RI365" s="144"/>
      <c r="RJ365" s="144"/>
      <c r="RK365" s="144"/>
      <c r="RL365" s="144"/>
      <c r="RM365" s="144"/>
      <c r="RN365" s="144"/>
      <c r="RO365" s="144"/>
      <c r="RP365" s="144"/>
      <c r="RQ365" s="144"/>
      <c r="RR365" s="144"/>
      <c r="RS365" s="144"/>
      <c r="RT365" s="144"/>
      <c r="RU365" s="144"/>
      <c r="RV365" s="144"/>
      <c r="RW365" s="144"/>
      <c r="RX365" s="144"/>
      <c r="RY365" s="144"/>
      <c r="RZ365" s="144"/>
      <c r="SA365" s="144"/>
      <c r="SB365" s="144"/>
      <c r="SC365" s="144"/>
      <c r="SD365" s="144"/>
      <c r="SE365" s="144"/>
      <c r="SF365" s="144"/>
      <c r="SG365" s="144"/>
      <c r="SH365" s="144"/>
      <c r="SI365" s="144"/>
      <c r="SJ365" s="144"/>
      <c r="SK365" s="144"/>
      <c r="SL365" s="144"/>
      <c r="SM365" s="144"/>
      <c r="SN365" s="144"/>
      <c r="SO365" s="144"/>
      <c r="SP365" s="144"/>
      <c r="SQ365" s="144"/>
      <c r="SR365" s="144"/>
      <c r="SS365" s="144"/>
      <c r="ST365" s="144"/>
      <c r="SU365" s="144"/>
      <c r="SV365" s="144"/>
      <c r="SW365" s="144"/>
      <c r="SX365" s="144"/>
      <c r="SY365" s="144"/>
      <c r="SZ365" s="144"/>
      <c r="TA365" s="144"/>
      <c r="TB365" s="144"/>
      <c r="TC365" s="144"/>
      <c r="TD365" s="144"/>
      <c r="TE365" s="144"/>
      <c r="TF365" s="144"/>
      <c r="TG365" s="144"/>
      <c r="TH365" s="144"/>
      <c r="TI365" s="144"/>
      <c r="TJ365" s="144"/>
      <c r="TK365" s="144"/>
      <c r="TL365" s="144"/>
      <c r="TM365" s="144"/>
      <c r="TN365" s="144"/>
      <c r="TO365" s="144"/>
      <c r="TP365" s="144"/>
      <c r="TQ365" s="144"/>
      <c r="TR365" s="144"/>
      <c r="TS365" s="144"/>
      <c r="TT365" s="144"/>
      <c r="TU365" s="144"/>
      <c r="TV365" s="144"/>
      <c r="TW365" s="144"/>
      <c r="TX365" s="144"/>
      <c r="TY365" s="144"/>
      <c r="TZ365" s="144"/>
      <c r="UA365" s="144"/>
      <c r="UB365" s="144"/>
      <c r="UC365" s="144"/>
      <c r="UD365" s="144"/>
      <c r="UE365" s="144"/>
      <c r="UF365" s="144"/>
      <c r="UG365" s="144"/>
      <c r="UH365" s="144"/>
      <c r="UI365" s="144"/>
      <c r="UJ365" s="144"/>
      <c r="UK365" s="144"/>
      <c r="UL365" s="144"/>
      <c r="UM365" s="144"/>
      <c r="UN365" s="144"/>
      <c r="UO365" s="144"/>
      <c r="UP365" s="144"/>
      <c r="UQ365" s="144"/>
      <c r="UR365" s="144"/>
      <c r="US365" s="144"/>
      <c r="UT365" s="144"/>
      <c r="UU365" s="144"/>
      <c r="UV365" s="144"/>
      <c r="UW365" s="144"/>
      <c r="UX365" s="144"/>
      <c r="UY365" s="144"/>
      <c r="UZ365" s="144"/>
      <c r="VA365" s="144"/>
      <c r="VB365" s="144"/>
      <c r="VC365" s="144"/>
      <c r="VD365" s="144"/>
      <c r="VE365" s="144"/>
      <c r="VF365" s="144"/>
      <c r="VG365" s="144"/>
      <c r="VH365" s="144"/>
      <c r="VI365" s="144"/>
      <c r="VJ365" s="144"/>
      <c r="VK365" s="144"/>
      <c r="VL365" s="144"/>
      <c r="VM365" s="144"/>
      <c r="VN365" s="144"/>
      <c r="VO365" s="144"/>
      <c r="VP365" s="144"/>
      <c r="VQ365" s="144"/>
      <c r="VR365" s="144"/>
      <c r="VS365" s="144"/>
      <c r="VT365" s="144"/>
      <c r="VU365" s="144"/>
      <c r="VV365" s="144"/>
      <c r="VW365" s="144"/>
      <c r="VX365" s="144"/>
      <c r="VY365" s="144"/>
      <c r="VZ365" s="144"/>
      <c r="WA365" s="144"/>
      <c r="WB365" s="144"/>
      <c r="WC365" s="144"/>
      <c r="WD365" s="144"/>
      <c r="WE365" s="144"/>
      <c r="WF365" s="144"/>
      <c r="WG365" s="144"/>
      <c r="WH365" s="144"/>
      <c r="WI365" s="144"/>
      <c r="WJ365" s="144"/>
      <c r="WK365" s="144"/>
      <c r="WL365" s="144"/>
      <c r="WM365" s="144"/>
      <c r="WN365" s="144"/>
      <c r="WO365" s="144"/>
      <c r="WP365" s="144"/>
      <c r="WQ365" s="144"/>
      <c r="WR365" s="144"/>
      <c r="WS365" s="144"/>
      <c r="WT365" s="144"/>
      <c r="WU365" s="144"/>
      <c r="WV365" s="144"/>
      <c r="WW365" s="144"/>
      <c r="WX365" s="144"/>
      <c r="WY365" s="144"/>
      <c r="WZ365" s="144"/>
      <c r="XA365" s="144"/>
      <c r="XB365" s="144"/>
      <c r="XC365" s="144"/>
      <c r="XD365" s="144"/>
      <c r="XE365" s="144"/>
      <c r="XF365" s="144"/>
      <c r="XG365" s="144"/>
      <c r="XH365" s="144"/>
      <c r="XI365" s="144"/>
      <c r="XJ365" s="144"/>
      <c r="XK365" s="144"/>
      <c r="XL365" s="144"/>
      <c r="XM365" s="144"/>
      <c r="XN365" s="144"/>
      <c r="XO365" s="144"/>
      <c r="XP365" s="144"/>
      <c r="XQ365" s="144"/>
      <c r="XR365" s="144"/>
      <c r="XS365" s="144"/>
      <c r="XT365" s="144"/>
      <c r="XU365" s="144"/>
      <c r="XV365" s="144"/>
      <c r="XW365" s="144"/>
      <c r="XX365" s="144"/>
      <c r="XY365" s="144"/>
      <c r="XZ365" s="144"/>
      <c r="YA365" s="144"/>
      <c r="YB365" s="144"/>
      <c r="YC365" s="144"/>
      <c r="YD365" s="144"/>
      <c r="YE365" s="144"/>
      <c r="YF365" s="144"/>
      <c r="YG365" s="144"/>
      <c r="YH365" s="144"/>
      <c r="YI365" s="144"/>
      <c r="YJ365" s="144"/>
      <c r="YK365" s="144"/>
      <c r="YL365" s="144"/>
      <c r="YM365" s="144"/>
      <c r="YN365" s="144"/>
      <c r="YO365" s="144"/>
      <c r="YP365" s="144"/>
      <c r="YQ365" s="144"/>
      <c r="YR365" s="144"/>
      <c r="YS365" s="144"/>
      <c r="YT365" s="144"/>
      <c r="YU365" s="144"/>
      <c r="YV365" s="144"/>
      <c r="YW365" s="144"/>
      <c r="YX365" s="144"/>
      <c r="YY365" s="144"/>
      <c r="YZ365" s="144"/>
      <c r="ZA365" s="144"/>
      <c r="ZB365" s="144"/>
      <c r="ZC365" s="144"/>
      <c r="ZD365" s="144"/>
      <c r="ZE365" s="144"/>
      <c r="ZF365" s="144"/>
      <c r="ZG365" s="144"/>
      <c r="ZH365" s="144"/>
      <c r="ZI365" s="144"/>
      <c r="ZJ365" s="144"/>
      <c r="ZK365" s="144"/>
      <c r="ZL365" s="144"/>
      <c r="ZM365" s="144"/>
      <c r="ZN365" s="144"/>
      <c r="ZO365" s="144"/>
      <c r="ZP365" s="144"/>
      <c r="ZQ365" s="144"/>
      <c r="ZR365" s="144"/>
      <c r="ZS365" s="144"/>
      <c r="ZT365" s="144"/>
      <c r="ZU365" s="144"/>
      <c r="ZV365" s="144"/>
      <c r="ZW365" s="144"/>
      <c r="ZX365" s="144"/>
      <c r="ZY365" s="144"/>
      <c r="ZZ365" s="144"/>
      <c r="AAA365" s="144"/>
      <c r="AAB365" s="144"/>
      <c r="AAC365" s="144"/>
      <c r="AAD365" s="144"/>
      <c r="AAE365" s="144"/>
      <c r="AAF365" s="144"/>
      <c r="AAG365" s="144"/>
      <c r="AAH365" s="144"/>
      <c r="AAI365" s="144"/>
      <c r="AAJ365" s="144"/>
      <c r="AAK365" s="144"/>
      <c r="AAL365" s="144"/>
      <c r="AAM365" s="144"/>
      <c r="AAN365" s="144"/>
      <c r="AAO365" s="144"/>
      <c r="AAP365" s="144"/>
      <c r="AAQ365" s="144"/>
      <c r="AAR365" s="144"/>
      <c r="AAS365" s="144"/>
      <c r="AAT365" s="144"/>
      <c r="AAU365" s="144"/>
      <c r="AAV365" s="144"/>
      <c r="AAW365" s="144"/>
      <c r="AAX365" s="144"/>
      <c r="AAY365" s="144"/>
      <c r="AAZ365" s="144"/>
      <c r="ABA365" s="144"/>
      <c r="ABB365" s="144"/>
      <c r="ABC365" s="144"/>
      <c r="ABD365" s="144"/>
      <c r="ABE365" s="144"/>
      <c r="ABF365" s="144"/>
      <c r="ABG365" s="144"/>
      <c r="ABH365" s="144"/>
      <c r="ABI365" s="144"/>
      <c r="ABJ365" s="144"/>
      <c r="ABK365" s="144"/>
      <c r="ABL365" s="144"/>
      <c r="ABM365" s="144"/>
      <c r="ABN365" s="144"/>
      <c r="ABO365" s="144"/>
      <c r="ABP365" s="144"/>
      <c r="ABQ365" s="144"/>
      <c r="ABR365" s="144"/>
      <c r="ABS365" s="144"/>
      <c r="ABT365" s="144"/>
      <c r="ABU365" s="144"/>
      <c r="ABV365" s="144"/>
      <c r="ABW365" s="144"/>
      <c r="ABX365" s="144"/>
      <c r="ABY365" s="144"/>
      <c r="ABZ365" s="144"/>
      <c r="ACA365" s="144"/>
      <c r="ACB365" s="144"/>
      <c r="ACC365" s="144"/>
      <c r="ACD365" s="144"/>
      <c r="ACE365" s="144"/>
      <c r="ACF365" s="144"/>
      <c r="ACG365" s="144"/>
      <c r="ACH365" s="144"/>
      <c r="ACI365" s="144"/>
      <c r="ACJ365" s="144"/>
      <c r="ACK365" s="144"/>
      <c r="ACL365" s="144"/>
      <c r="ACM365" s="144"/>
      <c r="ACN365" s="144"/>
      <c r="ACO365" s="144"/>
      <c r="ACP365" s="144"/>
      <c r="ACQ365" s="144"/>
      <c r="ACR365" s="144"/>
      <c r="ACS365" s="144"/>
      <c r="ACT365" s="144"/>
      <c r="ACU365" s="144"/>
      <c r="ACV365" s="144"/>
      <c r="ACW365" s="144"/>
      <c r="ACX365" s="144"/>
      <c r="ACY365" s="144"/>
      <c r="ACZ365" s="144"/>
      <c r="ADA365" s="144"/>
    </row>
    <row r="366" spans="1:781" s="126" customFormat="1" ht="15" customHeight="1" x14ac:dyDescent="0.3">
      <c r="A366" s="216"/>
      <c r="B366" s="221"/>
      <c r="C366" s="221"/>
      <c r="D366" s="223"/>
      <c r="E366" s="219"/>
      <c r="F366" s="224"/>
      <c r="G366" s="218"/>
      <c r="H366" s="224"/>
      <c r="I366" s="225"/>
      <c r="J366" s="226"/>
      <c r="K366" s="216"/>
      <c r="L366" s="217"/>
      <c r="M366" s="218"/>
      <c r="N366" s="219"/>
      <c r="O366" s="220"/>
      <c r="P366" s="221"/>
      <c r="R366" s="222"/>
      <c r="S366" s="210"/>
      <c r="T366" s="210"/>
      <c r="U366" s="210"/>
      <c r="V366" s="210"/>
      <c r="W366" s="210"/>
      <c r="X366" s="210"/>
      <c r="Y366" s="210"/>
      <c r="Z366" s="210"/>
      <c r="AA366" s="210"/>
      <c r="AB366" s="123"/>
      <c r="AC366" s="144"/>
      <c r="AD366" s="144"/>
      <c r="AE366" s="144"/>
      <c r="AF366" s="144"/>
      <c r="AG366" s="144"/>
      <c r="AH366" s="144"/>
      <c r="AI366" s="144"/>
      <c r="AJ366" s="144"/>
      <c r="AK366" s="144"/>
      <c r="AL366" s="144"/>
      <c r="AM366" s="144"/>
      <c r="AN366" s="144"/>
      <c r="AO366" s="144"/>
      <c r="AP366" s="144"/>
      <c r="AQ366" s="144"/>
      <c r="AR366" s="144"/>
      <c r="AS366" s="144"/>
      <c r="AT366" s="144"/>
      <c r="AU366" s="144"/>
      <c r="AV366" s="144"/>
      <c r="AW366" s="144"/>
      <c r="AX366" s="144"/>
      <c r="AY366" s="144"/>
      <c r="AZ366" s="144"/>
      <c r="BA366" s="144"/>
      <c r="BB366" s="144"/>
      <c r="BC366" s="144"/>
      <c r="BD366" s="144"/>
      <c r="BE366" s="144"/>
      <c r="BF366" s="144"/>
      <c r="BG366" s="144"/>
      <c r="BH366" s="144"/>
      <c r="BI366" s="144"/>
      <c r="BJ366" s="144"/>
      <c r="BK366" s="144"/>
      <c r="BL366" s="144"/>
      <c r="BM366" s="144"/>
      <c r="BN366" s="144"/>
      <c r="BO366" s="144"/>
      <c r="BP366" s="144"/>
      <c r="BQ366" s="144"/>
      <c r="BR366" s="144"/>
      <c r="BS366" s="144"/>
      <c r="BT366" s="144"/>
      <c r="BU366" s="144"/>
      <c r="BV366" s="144"/>
      <c r="BW366" s="144"/>
      <c r="BX366" s="144"/>
      <c r="BY366" s="144"/>
      <c r="BZ366" s="144"/>
      <c r="CA366" s="144"/>
      <c r="CB366" s="144"/>
      <c r="CC366" s="144"/>
      <c r="CD366" s="144"/>
      <c r="CE366" s="144"/>
      <c r="CF366" s="144"/>
      <c r="CG366" s="144"/>
      <c r="CH366" s="144"/>
      <c r="CI366" s="144"/>
      <c r="CJ366" s="144"/>
      <c r="CK366" s="144"/>
      <c r="CL366" s="144"/>
      <c r="CM366" s="144"/>
      <c r="CN366" s="144"/>
      <c r="CO366" s="144"/>
      <c r="CP366" s="144"/>
      <c r="CQ366" s="144"/>
      <c r="CR366" s="144"/>
      <c r="CS366" s="144"/>
      <c r="CT366" s="144"/>
      <c r="CU366" s="144"/>
      <c r="CV366" s="144"/>
      <c r="CW366" s="144"/>
      <c r="CX366" s="144"/>
      <c r="CY366" s="144"/>
      <c r="CZ366" s="144"/>
      <c r="DA366" s="144"/>
      <c r="DB366" s="144"/>
      <c r="DC366" s="144"/>
      <c r="DD366" s="144"/>
      <c r="DE366" s="144"/>
      <c r="DF366" s="144"/>
      <c r="DG366" s="144"/>
      <c r="DH366" s="144"/>
      <c r="DI366" s="144"/>
      <c r="DJ366" s="144"/>
      <c r="DK366" s="144"/>
      <c r="DL366" s="144"/>
      <c r="DM366" s="144"/>
      <c r="DN366" s="144"/>
      <c r="DO366" s="144"/>
      <c r="DP366" s="144"/>
      <c r="DQ366" s="144"/>
      <c r="DR366" s="144"/>
      <c r="DS366" s="144"/>
      <c r="DT366" s="144"/>
      <c r="DU366" s="144"/>
      <c r="DV366" s="144"/>
      <c r="DW366" s="144"/>
      <c r="DX366" s="144"/>
      <c r="DY366" s="144"/>
      <c r="DZ366" s="144"/>
      <c r="EA366" s="144"/>
      <c r="EB366" s="144"/>
      <c r="EC366" s="144"/>
      <c r="ED366" s="144"/>
      <c r="EE366" s="144"/>
      <c r="EF366" s="144"/>
      <c r="EG366" s="144"/>
      <c r="EH366" s="144"/>
      <c r="EI366" s="144"/>
      <c r="EJ366" s="144"/>
      <c r="EK366" s="144"/>
      <c r="EL366" s="144"/>
      <c r="EM366" s="144"/>
      <c r="EN366" s="144"/>
      <c r="EO366" s="144"/>
      <c r="EP366" s="144"/>
      <c r="EQ366" s="144"/>
      <c r="ER366" s="144"/>
      <c r="ES366" s="144"/>
      <c r="ET366" s="144"/>
      <c r="EU366" s="144"/>
      <c r="EV366" s="144"/>
      <c r="EW366" s="144"/>
      <c r="EX366" s="144"/>
      <c r="EY366" s="144"/>
      <c r="EZ366" s="144"/>
      <c r="FA366" s="144"/>
      <c r="FB366" s="144"/>
      <c r="FC366" s="144"/>
      <c r="FD366" s="144"/>
      <c r="FE366" s="144"/>
      <c r="FF366" s="144"/>
      <c r="FG366" s="144"/>
      <c r="FH366" s="144"/>
      <c r="FI366" s="144"/>
      <c r="FJ366" s="144"/>
      <c r="FK366" s="144"/>
      <c r="FL366" s="144"/>
      <c r="FM366" s="144"/>
      <c r="FN366" s="144"/>
      <c r="FO366" s="144"/>
      <c r="FP366" s="144"/>
      <c r="FQ366" s="144"/>
      <c r="FR366" s="144"/>
      <c r="FS366" s="144"/>
      <c r="FT366" s="144"/>
      <c r="FU366" s="144"/>
      <c r="FV366" s="144"/>
      <c r="FW366" s="144"/>
      <c r="FX366" s="144"/>
      <c r="FY366" s="144"/>
      <c r="FZ366" s="144"/>
      <c r="GA366" s="144"/>
      <c r="GB366" s="144"/>
      <c r="GC366" s="144"/>
      <c r="GD366" s="144"/>
      <c r="GE366" s="144"/>
      <c r="GF366" s="144"/>
      <c r="GG366" s="144"/>
      <c r="GH366" s="144"/>
      <c r="GI366" s="144"/>
      <c r="GJ366" s="144"/>
      <c r="GK366" s="144"/>
      <c r="GL366" s="144"/>
      <c r="GM366" s="144"/>
      <c r="GN366" s="144"/>
      <c r="GO366" s="144"/>
      <c r="GP366" s="144"/>
      <c r="GQ366" s="144"/>
      <c r="GR366" s="144"/>
      <c r="GS366" s="144"/>
      <c r="GT366" s="144"/>
      <c r="GU366" s="144"/>
      <c r="GV366" s="144"/>
      <c r="GW366" s="144"/>
      <c r="GX366" s="144"/>
      <c r="GY366" s="144"/>
      <c r="GZ366" s="144"/>
      <c r="HA366" s="144"/>
      <c r="HB366" s="144"/>
      <c r="HC366" s="144"/>
      <c r="HD366" s="144"/>
      <c r="HE366" s="144"/>
      <c r="HF366" s="144"/>
      <c r="HG366" s="144"/>
      <c r="HH366" s="144"/>
      <c r="HI366" s="144"/>
      <c r="HJ366" s="144"/>
      <c r="HK366" s="144"/>
      <c r="HL366" s="144"/>
      <c r="HM366" s="144"/>
      <c r="HN366" s="144"/>
      <c r="HO366" s="144"/>
      <c r="HP366" s="144"/>
      <c r="HQ366" s="144"/>
      <c r="HR366" s="144"/>
      <c r="HS366" s="144"/>
      <c r="HT366" s="144"/>
      <c r="HU366" s="144"/>
      <c r="HV366" s="144"/>
      <c r="HW366" s="144"/>
      <c r="HX366" s="144"/>
      <c r="HY366" s="144"/>
      <c r="HZ366" s="144"/>
      <c r="IA366" s="144"/>
      <c r="IB366" s="144"/>
      <c r="IC366" s="144"/>
      <c r="ID366" s="144"/>
      <c r="IE366" s="144"/>
      <c r="IF366" s="144"/>
      <c r="IG366" s="144"/>
      <c r="IH366" s="144"/>
      <c r="II366" s="144"/>
      <c r="IJ366" s="144"/>
      <c r="IK366" s="144"/>
      <c r="IL366" s="144"/>
      <c r="IM366" s="144"/>
      <c r="IN366" s="144"/>
      <c r="IO366" s="144"/>
      <c r="IP366" s="144"/>
      <c r="IQ366" s="144"/>
      <c r="IR366" s="144"/>
      <c r="IS366" s="144"/>
      <c r="IT366" s="144"/>
      <c r="IU366" s="144"/>
      <c r="IV366" s="144"/>
      <c r="IW366" s="144"/>
      <c r="IX366" s="144"/>
      <c r="IY366" s="144"/>
      <c r="IZ366" s="144"/>
      <c r="JA366" s="144"/>
      <c r="JB366" s="144"/>
      <c r="JC366" s="144"/>
      <c r="JD366" s="144"/>
      <c r="JE366" s="144"/>
      <c r="JF366" s="144"/>
      <c r="JG366" s="144"/>
      <c r="JH366" s="144"/>
      <c r="JI366" s="144"/>
      <c r="JJ366" s="144"/>
      <c r="JK366" s="144"/>
      <c r="JL366" s="144"/>
      <c r="JM366" s="144"/>
      <c r="JN366" s="144"/>
      <c r="JO366" s="144"/>
      <c r="JP366" s="144"/>
      <c r="JQ366" s="144"/>
      <c r="JR366" s="144"/>
      <c r="JS366" s="144"/>
      <c r="JT366" s="144"/>
      <c r="JU366" s="144"/>
      <c r="JV366" s="144"/>
      <c r="JW366" s="144"/>
      <c r="JX366" s="144"/>
      <c r="JY366" s="144"/>
      <c r="JZ366" s="144"/>
      <c r="KA366" s="144"/>
      <c r="KB366" s="144"/>
      <c r="KC366" s="144"/>
      <c r="KD366" s="144"/>
      <c r="KE366" s="144"/>
      <c r="KF366" s="144"/>
      <c r="KG366" s="144"/>
      <c r="KH366" s="144"/>
      <c r="KI366" s="144"/>
      <c r="KJ366" s="144"/>
      <c r="KK366" s="144"/>
      <c r="KL366" s="144"/>
      <c r="KM366" s="144"/>
      <c r="KN366" s="144"/>
      <c r="KO366" s="144"/>
      <c r="KP366" s="144"/>
      <c r="KQ366" s="144"/>
      <c r="KR366" s="144"/>
      <c r="KS366" s="144"/>
      <c r="KT366" s="144"/>
      <c r="KU366" s="144"/>
      <c r="KV366" s="144"/>
      <c r="KW366" s="144"/>
      <c r="KX366" s="144"/>
      <c r="KY366" s="144"/>
      <c r="KZ366" s="144"/>
      <c r="LA366" s="144"/>
      <c r="LB366" s="144"/>
      <c r="LC366" s="144"/>
      <c r="LD366" s="144"/>
      <c r="LE366" s="144"/>
      <c r="LF366" s="144"/>
      <c r="LG366" s="144"/>
      <c r="LH366" s="144"/>
      <c r="LI366" s="144"/>
      <c r="LJ366" s="144"/>
      <c r="LK366" s="144"/>
      <c r="LL366" s="144"/>
      <c r="LM366" s="144"/>
      <c r="LN366" s="144"/>
      <c r="LO366" s="144"/>
      <c r="LP366" s="144"/>
      <c r="LQ366" s="144"/>
      <c r="LR366" s="144"/>
      <c r="LS366" s="144"/>
      <c r="LT366" s="144"/>
      <c r="LU366" s="144"/>
      <c r="LV366" s="144"/>
      <c r="LW366" s="144"/>
      <c r="LX366" s="144"/>
      <c r="LY366" s="144"/>
      <c r="LZ366" s="144"/>
      <c r="MA366" s="144"/>
      <c r="MB366" s="144"/>
      <c r="MC366" s="144"/>
      <c r="MD366" s="144"/>
      <c r="ME366" s="144"/>
      <c r="MF366" s="144"/>
      <c r="MG366" s="144"/>
      <c r="MH366" s="144"/>
      <c r="MI366" s="144"/>
      <c r="MJ366" s="144"/>
      <c r="MK366" s="144"/>
      <c r="ML366" s="144"/>
      <c r="MM366" s="144"/>
      <c r="MN366" s="144"/>
      <c r="MO366" s="144"/>
      <c r="MP366" s="144"/>
      <c r="MQ366" s="144"/>
      <c r="MR366" s="144"/>
      <c r="MS366" s="144"/>
      <c r="MT366" s="144"/>
      <c r="MU366" s="144"/>
      <c r="MV366" s="144"/>
      <c r="MW366" s="144"/>
      <c r="MX366" s="144"/>
      <c r="MY366" s="144"/>
      <c r="MZ366" s="144"/>
      <c r="NA366" s="144"/>
      <c r="NB366" s="144"/>
      <c r="NC366" s="144"/>
      <c r="ND366" s="144"/>
      <c r="NE366" s="144"/>
      <c r="NF366" s="144"/>
      <c r="NG366" s="144"/>
      <c r="NH366" s="144"/>
      <c r="NI366" s="144"/>
      <c r="NJ366" s="144"/>
      <c r="NK366" s="144"/>
      <c r="NL366" s="144"/>
      <c r="NM366" s="144"/>
      <c r="NN366" s="144"/>
      <c r="NO366" s="144"/>
      <c r="NP366" s="144"/>
      <c r="NQ366" s="144"/>
      <c r="NR366" s="144"/>
      <c r="NS366" s="144"/>
      <c r="NT366" s="144"/>
      <c r="NU366" s="144"/>
      <c r="NV366" s="144"/>
      <c r="NW366" s="144"/>
      <c r="NX366" s="144"/>
      <c r="NY366" s="144"/>
      <c r="NZ366" s="144"/>
      <c r="OA366" s="144"/>
      <c r="OB366" s="144"/>
      <c r="OC366" s="144"/>
      <c r="OD366" s="144"/>
      <c r="OE366" s="144"/>
      <c r="OF366" s="144"/>
      <c r="OG366" s="144"/>
      <c r="OH366" s="144"/>
      <c r="OI366" s="144"/>
      <c r="OJ366" s="144"/>
      <c r="OK366" s="144"/>
      <c r="OL366" s="144"/>
      <c r="OM366" s="144"/>
      <c r="ON366" s="144"/>
      <c r="OO366" s="144"/>
      <c r="OP366" s="144"/>
      <c r="OQ366" s="144"/>
      <c r="OR366" s="144"/>
      <c r="OS366" s="144"/>
      <c r="OT366" s="144"/>
      <c r="OU366" s="144"/>
      <c r="OV366" s="144"/>
      <c r="OW366" s="144"/>
      <c r="OX366" s="144"/>
      <c r="OY366" s="144"/>
      <c r="OZ366" s="144"/>
      <c r="PA366" s="144"/>
      <c r="PB366" s="144"/>
      <c r="PC366" s="144"/>
      <c r="PD366" s="144"/>
      <c r="PE366" s="144"/>
      <c r="PF366" s="144"/>
      <c r="PG366" s="144"/>
      <c r="PH366" s="144"/>
      <c r="PI366" s="144"/>
      <c r="PJ366" s="144"/>
      <c r="PK366" s="144"/>
      <c r="PL366" s="144"/>
      <c r="PM366" s="144"/>
      <c r="PN366" s="144"/>
      <c r="PO366" s="144"/>
      <c r="PP366" s="144"/>
      <c r="PQ366" s="144"/>
      <c r="PR366" s="144"/>
      <c r="PS366" s="144"/>
      <c r="PT366" s="144"/>
      <c r="PU366" s="144"/>
      <c r="PV366" s="144"/>
      <c r="PW366" s="144"/>
      <c r="PX366" s="144"/>
      <c r="PY366" s="144"/>
      <c r="PZ366" s="144"/>
      <c r="QA366" s="144"/>
      <c r="QB366" s="144"/>
      <c r="QC366" s="144"/>
      <c r="QD366" s="144"/>
      <c r="QE366" s="144"/>
      <c r="QF366" s="144"/>
      <c r="QG366" s="144"/>
      <c r="QH366" s="144"/>
      <c r="QI366" s="144"/>
      <c r="QJ366" s="144"/>
      <c r="QK366" s="144"/>
      <c r="QL366" s="144"/>
      <c r="QM366" s="144"/>
      <c r="QN366" s="144"/>
      <c r="QO366" s="144"/>
      <c r="QP366" s="144"/>
      <c r="QQ366" s="144"/>
      <c r="QR366" s="144"/>
      <c r="QS366" s="144"/>
      <c r="QT366" s="144"/>
      <c r="QU366" s="144"/>
      <c r="QV366" s="144"/>
      <c r="QW366" s="144"/>
      <c r="QX366" s="144"/>
      <c r="QY366" s="144"/>
      <c r="QZ366" s="144"/>
      <c r="RA366" s="144"/>
      <c r="RB366" s="144"/>
      <c r="RC366" s="144"/>
      <c r="RD366" s="144"/>
      <c r="RE366" s="144"/>
      <c r="RF366" s="144"/>
      <c r="RG366" s="144"/>
      <c r="RH366" s="144"/>
      <c r="RI366" s="144"/>
      <c r="RJ366" s="144"/>
      <c r="RK366" s="144"/>
      <c r="RL366" s="144"/>
      <c r="RM366" s="144"/>
      <c r="RN366" s="144"/>
      <c r="RO366" s="144"/>
      <c r="RP366" s="144"/>
      <c r="RQ366" s="144"/>
      <c r="RR366" s="144"/>
      <c r="RS366" s="144"/>
      <c r="RT366" s="144"/>
      <c r="RU366" s="144"/>
      <c r="RV366" s="144"/>
      <c r="RW366" s="144"/>
      <c r="RX366" s="144"/>
      <c r="RY366" s="144"/>
      <c r="RZ366" s="144"/>
      <c r="SA366" s="144"/>
      <c r="SB366" s="144"/>
      <c r="SC366" s="144"/>
      <c r="SD366" s="144"/>
      <c r="SE366" s="144"/>
      <c r="SF366" s="144"/>
      <c r="SG366" s="144"/>
      <c r="SH366" s="144"/>
      <c r="SI366" s="144"/>
      <c r="SJ366" s="144"/>
      <c r="SK366" s="144"/>
      <c r="SL366" s="144"/>
      <c r="SM366" s="144"/>
      <c r="SN366" s="144"/>
      <c r="SO366" s="144"/>
      <c r="SP366" s="144"/>
      <c r="SQ366" s="144"/>
      <c r="SR366" s="144"/>
      <c r="SS366" s="144"/>
      <c r="ST366" s="144"/>
      <c r="SU366" s="144"/>
      <c r="SV366" s="144"/>
      <c r="SW366" s="144"/>
      <c r="SX366" s="144"/>
      <c r="SY366" s="144"/>
      <c r="SZ366" s="144"/>
      <c r="TA366" s="144"/>
      <c r="TB366" s="144"/>
      <c r="TC366" s="144"/>
      <c r="TD366" s="144"/>
      <c r="TE366" s="144"/>
      <c r="TF366" s="144"/>
      <c r="TG366" s="144"/>
      <c r="TH366" s="144"/>
      <c r="TI366" s="144"/>
      <c r="TJ366" s="144"/>
      <c r="TK366" s="144"/>
      <c r="TL366" s="144"/>
      <c r="TM366" s="144"/>
      <c r="TN366" s="144"/>
      <c r="TO366" s="144"/>
      <c r="TP366" s="144"/>
      <c r="TQ366" s="144"/>
      <c r="TR366" s="144"/>
      <c r="TS366" s="144"/>
      <c r="TT366" s="144"/>
      <c r="TU366" s="144"/>
      <c r="TV366" s="144"/>
      <c r="TW366" s="144"/>
      <c r="TX366" s="144"/>
      <c r="TY366" s="144"/>
      <c r="TZ366" s="144"/>
      <c r="UA366" s="144"/>
      <c r="UB366" s="144"/>
      <c r="UC366" s="144"/>
      <c r="UD366" s="144"/>
      <c r="UE366" s="144"/>
      <c r="UF366" s="144"/>
      <c r="UG366" s="144"/>
      <c r="UH366" s="144"/>
      <c r="UI366" s="144"/>
      <c r="UJ366" s="144"/>
      <c r="UK366" s="144"/>
      <c r="UL366" s="144"/>
      <c r="UM366" s="144"/>
      <c r="UN366" s="144"/>
      <c r="UO366" s="144"/>
      <c r="UP366" s="144"/>
      <c r="UQ366" s="144"/>
      <c r="UR366" s="144"/>
      <c r="US366" s="144"/>
      <c r="UT366" s="144"/>
      <c r="UU366" s="144"/>
      <c r="UV366" s="144"/>
      <c r="UW366" s="144"/>
      <c r="UX366" s="144"/>
      <c r="UY366" s="144"/>
      <c r="UZ366" s="144"/>
      <c r="VA366" s="144"/>
      <c r="VB366" s="144"/>
      <c r="VC366" s="144"/>
      <c r="VD366" s="144"/>
      <c r="VE366" s="144"/>
      <c r="VF366" s="144"/>
      <c r="VG366" s="144"/>
      <c r="VH366" s="144"/>
      <c r="VI366" s="144"/>
      <c r="VJ366" s="144"/>
      <c r="VK366" s="144"/>
      <c r="VL366" s="144"/>
      <c r="VM366" s="144"/>
      <c r="VN366" s="144"/>
      <c r="VO366" s="144"/>
      <c r="VP366" s="144"/>
      <c r="VQ366" s="144"/>
      <c r="VR366" s="144"/>
      <c r="VS366" s="144"/>
      <c r="VT366" s="144"/>
      <c r="VU366" s="144"/>
      <c r="VV366" s="144"/>
      <c r="VW366" s="144"/>
      <c r="VX366" s="144"/>
      <c r="VY366" s="144"/>
      <c r="VZ366" s="144"/>
      <c r="WA366" s="144"/>
      <c r="WB366" s="144"/>
      <c r="WC366" s="144"/>
      <c r="WD366" s="144"/>
      <c r="WE366" s="144"/>
      <c r="WF366" s="144"/>
      <c r="WG366" s="144"/>
      <c r="WH366" s="144"/>
      <c r="WI366" s="144"/>
      <c r="WJ366" s="144"/>
      <c r="WK366" s="144"/>
      <c r="WL366" s="144"/>
      <c r="WM366" s="144"/>
      <c r="WN366" s="144"/>
      <c r="WO366" s="144"/>
      <c r="WP366" s="144"/>
      <c r="WQ366" s="144"/>
      <c r="WR366" s="144"/>
      <c r="WS366" s="144"/>
      <c r="WT366" s="144"/>
      <c r="WU366" s="144"/>
      <c r="WV366" s="144"/>
      <c r="WW366" s="144"/>
      <c r="WX366" s="144"/>
      <c r="WY366" s="144"/>
      <c r="WZ366" s="144"/>
      <c r="XA366" s="144"/>
      <c r="XB366" s="144"/>
      <c r="XC366" s="144"/>
      <c r="XD366" s="144"/>
      <c r="XE366" s="144"/>
      <c r="XF366" s="144"/>
      <c r="XG366" s="144"/>
      <c r="XH366" s="144"/>
      <c r="XI366" s="144"/>
      <c r="XJ366" s="144"/>
      <c r="XK366" s="144"/>
      <c r="XL366" s="144"/>
      <c r="XM366" s="144"/>
      <c r="XN366" s="144"/>
      <c r="XO366" s="144"/>
      <c r="XP366" s="144"/>
      <c r="XQ366" s="144"/>
      <c r="XR366" s="144"/>
      <c r="XS366" s="144"/>
      <c r="XT366" s="144"/>
      <c r="XU366" s="144"/>
      <c r="XV366" s="144"/>
      <c r="XW366" s="144"/>
      <c r="XX366" s="144"/>
      <c r="XY366" s="144"/>
      <c r="XZ366" s="144"/>
      <c r="YA366" s="144"/>
      <c r="YB366" s="144"/>
      <c r="YC366" s="144"/>
      <c r="YD366" s="144"/>
      <c r="YE366" s="144"/>
      <c r="YF366" s="144"/>
      <c r="YG366" s="144"/>
      <c r="YH366" s="144"/>
      <c r="YI366" s="144"/>
      <c r="YJ366" s="144"/>
      <c r="YK366" s="144"/>
      <c r="YL366" s="144"/>
      <c r="YM366" s="144"/>
      <c r="YN366" s="144"/>
      <c r="YO366" s="144"/>
      <c r="YP366" s="144"/>
      <c r="YQ366" s="144"/>
      <c r="YR366" s="144"/>
      <c r="YS366" s="144"/>
      <c r="YT366" s="144"/>
      <c r="YU366" s="144"/>
      <c r="YV366" s="144"/>
      <c r="YW366" s="144"/>
      <c r="YX366" s="144"/>
      <c r="YY366" s="144"/>
      <c r="YZ366" s="144"/>
      <c r="ZA366" s="144"/>
      <c r="ZB366" s="144"/>
      <c r="ZC366" s="144"/>
      <c r="ZD366" s="144"/>
      <c r="ZE366" s="144"/>
      <c r="ZF366" s="144"/>
      <c r="ZG366" s="144"/>
      <c r="ZH366" s="144"/>
      <c r="ZI366" s="144"/>
      <c r="ZJ366" s="144"/>
      <c r="ZK366" s="144"/>
      <c r="ZL366" s="144"/>
      <c r="ZM366" s="144"/>
      <c r="ZN366" s="144"/>
      <c r="ZO366" s="144"/>
      <c r="ZP366" s="144"/>
      <c r="ZQ366" s="144"/>
      <c r="ZR366" s="144"/>
      <c r="ZS366" s="144"/>
      <c r="ZT366" s="144"/>
      <c r="ZU366" s="144"/>
      <c r="ZV366" s="144"/>
      <c r="ZW366" s="144"/>
      <c r="ZX366" s="144"/>
      <c r="ZY366" s="144"/>
      <c r="ZZ366" s="144"/>
      <c r="AAA366" s="144"/>
      <c r="AAB366" s="144"/>
      <c r="AAC366" s="144"/>
      <c r="AAD366" s="144"/>
      <c r="AAE366" s="144"/>
      <c r="AAF366" s="144"/>
      <c r="AAG366" s="144"/>
      <c r="AAH366" s="144"/>
      <c r="AAI366" s="144"/>
      <c r="AAJ366" s="144"/>
      <c r="AAK366" s="144"/>
      <c r="AAL366" s="144"/>
      <c r="AAM366" s="144"/>
      <c r="AAN366" s="144"/>
      <c r="AAO366" s="144"/>
      <c r="AAP366" s="144"/>
      <c r="AAQ366" s="144"/>
      <c r="AAR366" s="144"/>
      <c r="AAS366" s="144"/>
      <c r="AAT366" s="144"/>
      <c r="AAU366" s="144"/>
      <c r="AAV366" s="144"/>
      <c r="AAW366" s="144"/>
      <c r="AAX366" s="144"/>
      <c r="AAY366" s="144"/>
      <c r="AAZ366" s="144"/>
      <c r="ABA366" s="144"/>
      <c r="ABB366" s="144"/>
      <c r="ABC366" s="144"/>
      <c r="ABD366" s="144"/>
      <c r="ABE366" s="144"/>
      <c r="ABF366" s="144"/>
      <c r="ABG366" s="144"/>
      <c r="ABH366" s="144"/>
      <c r="ABI366" s="144"/>
      <c r="ABJ366" s="144"/>
      <c r="ABK366" s="144"/>
      <c r="ABL366" s="144"/>
      <c r="ABM366" s="144"/>
      <c r="ABN366" s="144"/>
      <c r="ABO366" s="144"/>
      <c r="ABP366" s="144"/>
      <c r="ABQ366" s="144"/>
      <c r="ABR366" s="144"/>
      <c r="ABS366" s="144"/>
      <c r="ABT366" s="144"/>
      <c r="ABU366" s="144"/>
      <c r="ABV366" s="144"/>
      <c r="ABW366" s="144"/>
      <c r="ABX366" s="144"/>
      <c r="ABY366" s="144"/>
      <c r="ABZ366" s="144"/>
      <c r="ACA366" s="144"/>
      <c r="ACB366" s="144"/>
      <c r="ACC366" s="144"/>
      <c r="ACD366" s="144"/>
      <c r="ACE366" s="144"/>
      <c r="ACF366" s="144"/>
      <c r="ACG366" s="144"/>
      <c r="ACH366" s="144"/>
      <c r="ACI366" s="144"/>
      <c r="ACJ366" s="144"/>
      <c r="ACK366" s="144"/>
      <c r="ACL366" s="144"/>
      <c r="ACM366" s="144"/>
      <c r="ACN366" s="144"/>
      <c r="ACO366" s="144"/>
      <c r="ACP366" s="144"/>
      <c r="ACQ366" s="144"/>
      <c r="ACR366" s="144"/>
      <c r="ACS366" s="144"/>
      <c r="ACT366" s="144"/>
      <c r="ACU366" s="144"/>
      <c r="ACV366" s="144"/>
      <c r="ACW366" s="144"/>
      <c r="ACX366" s="144"/>
      <c r="ACY366" s="144"/>
      <c r="ACZ366" s="144"/>
      <c r="ADA366" s="144"/>
    </row>
    <row r="367" spans="1:781" s="227" customFormat="1" ht="15" customHeight="1" x14ac:dyDescent="0.25">
      <c r="B367" s="228"/>
      <c r="C367" s="229"/>
      <c r="D367" s="230"/>
      <c r="E367" s="230"/>
      <c r="F367" s="230"/>
      <c r="G367" s="230"/>
      <c r="H367" s="230"/>
      <c r="I367" s="231" t="s">
        <v>8</v>
      </c>
      <c r="J367" s="232"/>
      <c r="K367" s="232"/>
      <c r="L367" s="230"/>
      <c r="M367" s="230"/>
      <c r="N367" s="230"/>
      <c r="O367" s="230"/>
      <c r="P367" s="230"/>
      <c r="R367" s="233"/>
      <c r="S367" s="234" t="s">
        <v>961</v>
      </c>
      <c r="T367" s="235"/>
      <c r="U367" s="235"/>
      <c r="V367" s="236"/>
      <c r="W367" s="236"/>
      <c r="X367" s="236"/>
      <c r="Y367" s="236"/>
      <c r="Z367" s="236"/>
      <c r="AA367" s="236"/>
      <c r="AB367" s="237"/>
      <c r="AC367" s="238"/>
      <c r="AD367" s="238"/>
      <c r="AE367" s="238"/>
      <c r="AF367" s="238"/>
      <c r="AG367" s="238"/>
      <c r="AH367" s="238"/>
      <c r="AI367" s="238"/>
      <c r="AJ367" s="238"/>
      <c r="AK367" s="238"/>
      <c r="AL367" s="238"/>
      <c r="AM367" s="238"/>
      <c r="AN367" s="238"/>
      <c r="AO367" s="238"/>
    </row>
    <row r="368" spans="1:781" s="227" customFormat="1" ht="30" customHeight="1" x14ac:dyDescent="0.3">
      <c r="B368" s="228"/>
      <c r="C368" s="229"/>
      <c r="D368" s="239" t="s">
        <v>962</v>
      </c>
      <c r="E368" s="239"/>
      <c r="F368" s="394" t="s">
        <v>963</v>
      </c>
      <c r="G368" s="394"/>
      <c r="H368" s="240" t="s">
        <v>964</v>
      </c>
      <c r="I368" s="239"/>
      <c r="J368" s="239"/>
      <c r="K368" s="239" t="s">
        <v>965</v>
      </c>
      <c r="L368" s="239"/>
      <c r="M368" s="239"/>
      <c r="N368" s="241"/>
      <c r="O368" s="241"/>
      <c r="P368" s="241"/>
      <c r="Q368" s="242"/>
      <c r="R368" s="233"/>
      <c r="S368" s="243" t="s">
        <v>966</v>
      </c>
      <c r="T368" s="235" t="s">
        <v>967</v>
      </c>
      <c r="U368" s="235"/>
      <c r="V368" s="236"/>
      <c r="W368" s="236"/>
      <c r="X368" s="236"/>
      <c r="Y368" s="236"/>
      <c r="Z368" s="236"/>
      <c r="AA368" s="236"/>
      <c r="AB368" s="237"/>
      <c r="AC368" s="238"/>
      <c r="AD368" s="238"/>
      <c r="AE368" s="238"/>
      <c r="AF368" s="238"/>
      <c r="AG368" s="238"/>
      <c r="AH368" s="238"/>
      <c r="AI368" s="238"/>
      <c r="AJ368" s="238"/>
      <c r="AK368" s="238"/>
      <c r="AL368" s="238"/>
      <c r="AM368" s="238"/>
      <c r="AN368" s="238"/>
      <c r="AO368" s="238"/>
    </row>
    <row r="369" spans="1:781" s="227" customFormat="1" ht="15" customHeight="1" x14ac:dyDescent="0.25">
      <c r="B369" s="228"/>
      <c r="C369" s="244"/>
      <c r="D369" s="245" t="s">
        <v>58</v>
      </c>
      <c r="E369" s="246" t="s">
        <v>968</v>
      </c>
      <c r="F369" s="247" t="s">
        <v>81</v>
      </c>
      <c r="G369" s="246" t="s">
        <v>371</v>
      </c>
      <c r="H369" s="247" t="s">
        <v>969</v>
      </c>
      <c r="I369" s="248" t="s">
        <v>970</v>
      </c>
      <c r="J369" s="249"/>
      <c r="K369" s="247" t="s">
        <v>82</v>
      </c>
      <c r="L369" s="250" t="s">
        <v>971</v>
      </c>
      <c r="M369" s="249"/>
      <c r="N369" s="251"/>
      <c r="O369" s="251"/>
      <c r="P369" s="252"/>
      <c r="Q369" s="253" t="s">
        <v>972</v>
      </c>
      <c r="R369"/>
      <c r="S369" s="243" t="s">
        <v>973</v>
      </c>
      <c r="T369" s="235" t="s">
        <v>974</v>
      </c>
      <c r="U369" s="235"/>
      <c r="V369" s="254"/>
      <c r="W369" s="254"/>
      <c r="X369" s="254"/>
      <c r="Y369" s="254"/>
      <c r="Z369" s="254"/>
      <c r="AA369" s="254"/>
      <c r="AB369" s="255"/>
      <c r="AC369" s="256"/>
      <c r="AD369" s="256"/>
      <c r="AE369" s="238"/>
      <c r="AF369" s="238"/>
      <c r="AG369" s="238"/>
      <c r="AH369" s="238"/>
      <c r="AI369" s="238"/>
      <c r="AJ369" s="238"/>
      <c r="AK369" s="238"/>
      <c r="AL369" s="238"/>
      <c r="AM369" s="238"/>
      <c r="AN369" s="238"/>
      <c r="AO369" s="238"/>
    </row>
    <row r="370" spans="1:781" s="227" customFormat="1" ht="15" customHeight="1" x14ac:dyDescent="0.25">
      <c r="B370" s="228"/>
      <c r="C370" s="244"/>
      <c r="D370" s="247" t="s">
        <v>201</v>
      </c>
      <c r="E370" s="246" t="s">
        <v>975</v>
      </c>
      <c r="F370" s="247" t="s">
        <v>249</v>
      </c>
      <c r="G370" s="246" t="s">
        <v>976</v>
      </c>
      <c r="H370" s="247" t="s">
        <v>977</v>
      </c>
      <c r="I370" s="248" t="s">
        <v>978</v>
      </c>
      <c r="J370" s="249"/>
      <c r="K370" s="247" t="s">
        <v>206</v>
      </c>
      <c r="L370" s="250" t="s">
        <v>979</v>
      </c>
      <c r="M370" s="249"/>
      <c r="N370" s="251"/>
      <c r="O370" s="251"/>
      <c r="P370" s="252"/>
      <c r="Q370" s="253" t="s">
        <v>980</v>
      </c>
      <c r="S370" s="243" t="s">
        <v>981</v>
      </c>
      <c r="T370" s="235" t="s">
        <v>982</v>
      </c>
      <c r="U370" s="235"/>
      <c r="V370" s="254"/>
      <c r="W370" s="254"/>
      <c r="X370" s="254"/>
      <c r="Y370" s="254"/>
      <c r="Z370" s="254"/>
      <c r="AA370" s="254"/>
      <c r="AB370" s="255"/>
      <c r="AC370" s="256"/>
      <c r="AD370" s="256"/>
      <c r="AE370" s="238"/>
      <c r="AF370" s="238"/>
      <c r="AG370" s="238"/>
      <c r="AH370" s="238"/>
      <c r="AI370" s="238"/>
      <c r="AJ370" s="238"/>
      <c r="AK370" s="238"/>
      <c r="AL370" s="238"/>
      <c r="AM370" s="238"/>
      <c r="AN370" s="238"/>
      <c r="AO370" s="238"/>
    </row>
    <row r="371" spans="1:781" s="227" customFormat="1" ht="27.6" customHeight="1" x14ac:dyDescent="0.3">
      <c r="B371" s="228"/>
      <c r="C371" s="244"/>
      <c r="D371" s="247" t="s">
        <v>220</v>
      </c>
      <c r="E371" s="246" t="s">
        <v>983</v>
      </c>
      <c r="F371" s="257"/>
      <c r="G371" s="246" t="s">
        <v>984</v>
      </c>
      <c r="H371" s="247" t="s">
        <v>985</v>
      </c>
      <c r="I371" s="248" t="s">
        <v>986</v>
      </c>
      <c r="J371" s="249"/>
      <c r="K371" s="247" t="s">
        <v>108</v>
      </c>
      <c r="L371" s="395" t="s">
        <v>987</v>
      </c>
      <c r="M371" s="395"/>
      <c r="N371" s="395"/>
      <c r="O371" s="395"/>
      <c r="P371" s="395"/>
      <c r="Q371" s="253" t="s">
        <v>988</v>
      </c>
      <c r="R371"/>
      <c r="S371" s="243" t="s">
        <v>989</v>
      </c>
      <c r="T371" s="235" t="s">
        <v>990</v>
      </c>
      <c r="U371" s="235"/>
      <c r="V371" s="254"/>
      <c r="W371" s="254"/>
      <c r="X371" s="254"/>
      <c r="Y371" s="254"/>
      <c r="Z371" s="254"/>
      <c r="AA371" s="254"/>
      <c r="AB371" s="255"/>
      <c r="AC371" s="256"/>
      <c r="AD371" s="256"/>
      <c r="AE371" s="238"/>
      <c r="AF371" s="238"/>
      <c r="AG371" s="238"/>
      <c r="AH371" s="238"/>
      <c r="AI371" s="238"/>
      <c r="AJ371" s="238"/>
      <c r="AK371" s="238"/>
      <c r="AL371" s="238"/>
      <c r="AM371" s="238"/>
      <c r="AN371" s="238"/>
      <c r="AO371" s="238"/>
    </row>
    <row r="372" spans="1:781" s="227" customFormat="1" ht="15" customHeight="1" x14ac:dyDescent="0.25">
      <c r="B372" s="228"/>
      <c r="C372" s="244"/>
      <c r="D372" s="247" t="s">
        <v>272</v>
      </c>
      <c r="E372" s="246" t="s">
        <v>991</v>
      </c>
      <c r="F372" s="247" t="s">
        <v>107</v>
      </c>
      <c r="G372" s="246" t="s">
        <v>992</v>
      </c>
      <c r="H372" s="247" t="s">
        <v>993</v>
      </c>
      <c r="I372" s="248" t="s">
        <v>994</v>
      </c>
      <c r="J372" s="249"/>
      <c r="K372" s="247" t="s">
        <v>53</v>
      </c>
      <c r="L372" s="250" t="s">
        <v>995</v>
      </c>
      <c r="M372" s="249"/>
      <c r="N372" s="251"/>
      <c r="O372" s="251"/>
      <c r="P372" s="252"/>
      <c r="Q372" s="253" t="s">
        <v>996</v>
      </c>
      <c r="R372" s="258"/>
      <c r="S372" s="243" t="s">
        <v>997</v>
      </c>
      <c r="T372" s="235" t="s">
        <v>998</v>
      </c>
      <c r="U372" s="235"/>
      <c r="V372" s="254"/>
      <c r="W372" s="254"/>
      <c r="X372" s="254"/>
      <c r="Y372" s="254"/>
      <c r="Z372" s="254"/>
      <c r="AA372" s="254"/>
      <c r="AB372" s="255"/>
      <c r="AC372" s="256"/>
      <c r="AD372" s="256"/>
      <c r="AE372" s="238"/>
      <c r="AF372" s="238"/>
      <c r="AG372" s="238"/>
      <c r="AH372" s="238"/>
      <c r="AI372" s="238"/>
      <c r="AJ372" s="238"/>
      <c r="AK372" s="238"/>
      <c r="AL372" s="238"/>
      <c r="AM372" s="238"/>
      <c r="AN372" s="238"/>
      <c r="AO372" s="238"/>
    </row>
    <row r="373" spans="1:781" s="227" customFormat="1" ht="15" customHeight="1" x14ac:dyDescent="0.25">
      <c r="B373" s="228"/>
      <c r="C373" s="244"/>
      <c r="D373" s="247" t="s">
        <v>999</v>
      </c>
      <c r="E373" s="246" t="s">
        <v>1000</v>
      </c>
      <c r="F373" s="247" t="s">
        <v>202</v>
      </c>
      <c r="G373" s="246" t="s">
        <v>1001</v>
      </c>
      <c r="H373" s="247">
        <v>3</v>
      </c>
      <c r="I373" s="248" t="s">
        <v>1002</v>
      </c>
      <c r="J373" s="249"/>
      <c r="K373" s="247" t="s">
        <v>48</v>
      </c>
      <c r="L373" s="250" t="s">
        <v>1003</v>
      </c>
      <c r="M373" s="249"/>
      <c r="N373" s="251"/>
      <c r="O373" s="251"/>
      <c r="P373" s="252"/>
      <c r="Q373" s="253" t="s">
        <v>1004</v>
      </c>
      <c r="R373"/>
      <c r="S373" s="243" t="s">
        <v>1005</v>
      </c>
      <c r="T373" s="235" t="s">
        <v>1006</v>
      </c>
      <c r="U373" s="235"/>
      <c r="V373" s="254"/>
      <c r="W373" s="254"/>
      <c r="X373" s="254"/>
      <c r="Y373" s="254"/>
      <c r="Z373" s="254"/>
      <c r="AA373" s="254"/>
      <c r="AB373" s="255"/>
      <c r="AC373" s="256"/>
      <c r="AD373" s="256"/>
      <c r="AE373" s="238"/>
      <c r="AF373" s="238"/>
      <c r="AG373" s="238"/>
      <c r="AH373" s="238"/>
      <c r="AI373" s="238"/>
      <c r="AJ373" s="238"/>
      <c r="AK373" s="238"/>
      <c r="AL373" s="238"/>
      <c r="AM373" s="238"/>
      <c r="AN373" s="238"/>
      <c r="AO373" s="238"/>
    </row>
    <row r="374" spans="1:781" s="227" customFormat="1" ht="15" customHeight="1" x14ac:dyDescent="0.25">
      <c r="B374" s="228"/>
      <c r="C374" s="244"/>
      <c r="D374" s="259"/>
      <c r="E374" s="259"/>
      <c r="F374" s="247" t="s">
        <v>427</v>
      </c>
      <c r="G374" s="246" t="s">
        <v>1007</v>
      </c>
      <c r="H374" s="259"/>
      <c r="I374" s="249"/>
      <c r="J374" s="248"/>
      <c r="K374" s="247" t="s">
        <v>250</v>
      </c>
      <c r="L374" s="250" t="s">
        <v>1008</v>
      </c>
      <c r="M374" s="249"/>
      <c r="N374" s="251"/>
      <c r="O374" s="251"/>
      <c r="P374" s="260"/>
      <c r="Q374" s="253" t="s">
        <v>1009</v>
      </c>
      <c r="R374"/>
      <c r="S374" s="243" t="s">
        <v>1010</v>
      </c>
      <c r="T374" s="235" t="s">
        <v>1011</v>
      </c>
      <c r="U374" s="235"/>
      <c r="V374" s="236"/>
      <c r="W374" s="236"/>
      <c r="X374" s="236"/>
      <c r="Y374" s="236"/>
      <c r="Z374" s="236"/>
      <c r="AA374" s="236"/>
      <c r="AB374" s="237"/>
      <c r="AC374" s="238"/>
      <c r="AD374" s="238"/>
      <c r="AE374" s="238"/>
      <c r="AF374" s="238"/>
      <c r="AG374" s="238"/>
      <c r="AH374" s="238"/>
      <c r="AI374" s="238"/>
      <c r="AJ374" s="238"/>
      <c r="AK374" s="238"/>
      <c r="AL374" s="238"/>
      <c r="AM374" s="238"/>
      <c r="AN374" s="238"/>
      <c r="AO374" s="238"/>
    </row>
    <row r="375" spans="1:781" s="227" customFormat="1" ht="15" customHeight="1" x14ac:dyDescent="0.25">
      <c r="B375" s="228"/>
      <c r="C375" s="244"/>
      <c r="D375" s="259"/>
      <c r="E375" s="259"/>
      <c r="F375" s="259"/>
      <c r="G375" s="259"/>
      <c r="H375" s="259"/>
      <c r="I375" s="249"/>
      <c r="J375" s="248"/>
      <c r="K375" s="247" t="s">
        <v>341</v>
      </c>
      <c r="L375" s="250" t="s">
        <v>1012</v>
      </c>
      <c r="M375" s="249"/>
      <c r="N375" s="251"/>
      <c r="O375" s="251"/>
      <c r="P375" s="260"/>
      <c r="Q375" s="253" t="s">
        <v>1013</v>
      </c>
      <c r="R375" s="258"/>
      <c r="S375" s="243" t="s">
        <v>1014</v>
      </c>
      <c r="T375" s="235" t="s">
        <v>1015</v>
      </c>
      <c r="U375" s="235"/>
      <c r="V375" s="236"/>
      <c r="W375" s="236"/>
      <c r="X375" s="236"/>
      <c r="Y375" s="236"/>
      <c r="Z375" s="236"/>
      <c r="AA375" s="236"/>
      <c r="AB375" s="237"/>
      <c r="AC375" s="238"/>
      <c r="AD375" s="238"/>
      <c r="AE375" s="238"/>
      <c r="AF375" s="238"/>
      <c r="AG375" s="238"/>
      <c r="AH375" s="238"/>
      <c r="AI375" s="238"/>
      <c r="AJ375" s="238"/>
      <c r="AK375" s="238"/>
      <c r="AL375" s="238"/>
      <c r="AM375" s="238"/>
      <c r="AN375" s="238"/>
      <c r="AO375" s="238"/>
    </row>
    <row r="376" spans="1:781" s="227" customFormat="1" ht="15" customHeight="1" x14ac:dyDescent="0.25">
      <c r="B376" s="228"/>
      <c r="C376" s="244"/>
      <c r="D376" s="259"/>
      <c r="E376" s="259"/>
      <c r="F376" s="259"/>
      <c r="G376" s="259"/>
      <c r="H376" s="259"/>
      <c r="I376" s="249"/>
      <c r="J376" s="248"/>
      <c r="K376" s="247" t="s">
        <v>135</v>
      </c>
      <c r="L376" s="250" t="s">
        <v>1016</v>
      </c>
      <c r="M376" s="249"/>
      <c r="N376" s="251"/>
      <c r="O376" s="251"/>
      <c r="P376" s="260"/>
      <c r="Q376" s="253" t="s">
        <v>1017</v>
      </c>
      <c r="R376"/>
      <c r="S376" s="243" t="s">
        <v>1018</v>
      </c>
      <c r="T376" s="235" t="s">
        <v>1019</v>
      </c>
      <c r="U376" s="235"/>
      <c r="V376" s="236"/>
      <c r="W376" s="236"/>
      <c r="X376" s="236"/>
      <c r="Y376" s="236"/>
      <c r="Z376" s="236"/>
      <c r="AA376" s="236"/>
      <c r="AB376" s="237"/>
      <c r="AC376" s="238"/>
      <c r="AD376" s="238"/>
      <c r="AE376" s="238"/>
      <c r="AF376" s="238"/>
      <c r="AG376" s="238"/>
      <c r="AH376" s="238"/>
      <c r="AI376" s="238"/>
      <c r="AJ376" s="238"/>
      <c r="AK376" s="238"/>
      <c r="AL376" s="238"/>
      <c r="AM376" s="238"/>
      <c r="AN376" s="238"/>
      <c r="AO376" s="238"/>
    </row>
    <row r="377" spans="1:781" s="227" customFormat="1" ht="15" customHeight="1" x14ac:dyDescent="0.25">
      <c r="B377" s="228"/>
      <c r="C377" s="244"/>
      <c r="D377" s="259"/>
      <c r="E377" s="259"/>
      <c r="F377" s="259"/>
      <c r="G377" s="259"/>
      <c r="H377" s="259"/>
      <c r="I377" s="249"/>
      <c r="J377" s="248"/>
      <c r="K377" s="247" t="s">
        <v>99</v>
      </c>
      <c r="L377" s="250" t="s">
        <v>1020</v>
      </c>
      <c r="M377" s="249"/>
      <c r="N377" s="251"/>
      <c r="O377" s="251"/>
      <c r="P377" s="260"/>
      <c r="Q377" s="253" t="s">
        <v>1021</v>
      </c>
      <c r="R377"/>
      <c r="S377" s="243" t="s">
        <v>1022</v>
      </c>
      <c r="T377" s="235" t="s">
        <v>1023</v>
      </c>
      <c r="U377" s="235"/>
      <c r="V377" s="236"/>
      <c r="W377" s="236"/>
      <c r="X377" s="236"/>
      <c r="Y377" s="236"/>
      <c r="Z377" s="236"/>
      <c r="AA377" s="236"/>
      <c r="AB377" s="237"/>
      <c r="AC377" s="238"/>
      <c r="AD377" s="238"/>
      <c r="AE377" s="238"/>
      <c r="AF377" s="238"/>
      <c r="AG377" s="238"/>
      <c r="AH377" s="238"/>
      <c r="AI377" s="238"/>
      <c r="AJ377" s="238"/>
      <c r="AK377" s="238"/>
      <c r="AL377" s="238"/>
      <c r="AM377" s="238"/>
      <c r="AN377" s="238"/>
      <c r="AO377" s="238"/>
    </row>
    <row r="378" spans="1:781" s="227" customFormat="1" ht="15" customHeight="1" x14ac:dyDescent="0.25">
      <c r="B378" s="228"/>
      <c r="C378" s="261"/>
      <c r="D378" s="262"/>
      <c r="E378" s="262"/>
      <c r="F378" s="262"/>
      <c r="G378" s="262"/>
      <c r="H378" s="262"/>
      <c r="I378" s="263"/>
      <c r="J378" s="262"/>
      <c r="K378" s="262"/>
      <c r="L378" s="264"/>
      <c r="M378" s="264"/>
      <c r="N378" s="264"/>
      <c r="O378" s="264"/>
      <c r="P378" s="264"/>
      <c r="Q378" s="258"/>
      <c r="R378" s="258"/>
      <c r="S378" s="243" t="s">
        <v>1024</v>
      </c>
      <c r="T378" s="235" t="s">
        <v>1025</v>
      </c>
      <c r="U378" s="235"/>
      <c r="V378" s="236"/>
      <c r="W378" s="236"/>
      <c r="X378" s="236"/>
      <c r="Y378" s="236"/>
      <c r="Z378" s="236"/>
      <c r="AA378" s="236"/>
      <c r="AB378" s="237"/>
      <c r="AC378" s="238"/>
      <c r="AD378" s="238"/>
      <c r="AE378" s="238"/>
      <c r="AF378" s="238"/>
      <c r="AG378" s="238"/>
      <c r="AH378" s="238"/>
      <c r="AI378" s="238"/>
      <c r="AJ378" s="238"/>
      <c r="AK378" s="238"/>
      <c r="AL378" s="238"/>
      <c r="AM378" s="238"/>
      <c r="AN378" s="238"/>
      <c r="AO378" s="238"/>
    </row>
    <row r="379" spans="1:781" s="126" customFormat="1" ht="15" customHeight="1" x14ac:dyDescent="0.3">
      <c r="A379" s="216"/>
      <c r="B379" s="221"/>
      <c r="C379" s="261"/>
      <c r="D379" s="223"/>
      <c r="E379" s="219"/>
      <c r="F379" s="224"/>
      <c r="G379" s="218"/>
      <c r="H379" s="224"/>
      <c r="I379" s="183"/>
      <c r="J379" s="265" t="s">
        <v>1026</v>
      </c>
      <c r="K379" s="216"/>
      <c r="L379" s="217"/>
      <c r="M379" s="218"/>
      <c r="N379" s="219"/>
      <c r="O379" s="220"/>
      <c r="P379" s="221"/>
      <c r="R379"/>
      <c r="S379" s="266"/>
      <c r="T379" s="235"/>
      <c r="U379" s="235"/>
      <c r="V379" s="267"/>
      <c r="W379" s="267"/>
      <c r="X379" s="267"/>
      <c r="Y379" s="267"/>
      <c r="Z379" s="267"/>
      <c r="AA379" s="267"/>
      <c r="AB379" s="268"/>
      <c r="AC379" s="269"/>
      <c r="AD379" s="269"/>
      <c r="AE379" s="269"/>
      <c r="AF379" s="269"/>
      <c r="AG379" s="269"/>
      <c r="AH379" s="269"/>
      <c r="AI379" s="269"/>
      <c r="AJ379" s="269"/>
      <c r="AK379" s="269"/>
      <c r="AL379" s="269"/>
      <c r="AM379" s="269"/>
      <c r="AN379" s="269"/>
      <c r="AO379" s="269"/>
      <c r="AP379" s="144"/>
      <c r="AQ379" s="144"/>
      <c r="AR379" s="144"/>
      <c r="AS379" s="144"/>
      <c r="AT379" s="144"/>
      <c r="AU379" s="144"/>
      <c r="AV379" s="144"/>
      <c r="AW379" s="144"/>
      <c r="AX379" s="144"/>
      <c r="AY379" s="144"/>
      <c r="AZ379" s="144"/>
      <c r="BA379" s="144"/>
      <c r="BB379" s="144"/>
      <c r="BC379" s="144"/>
      <c r="BD379" s="144"/>
      <c r="BE379" s="144"/>
      <c r="BF379" s="144"/>
      <c r="BG379" s="144"/>
      <c r="BH379" s="144"/>
      <c r="BI379" s="144"/>
      <c r="BJ379" s="144"/>
      <c r="BK379" s="144"/>
      <c r="BL379" s="144"/>
      <c r="BM379" s="144"/>
      <c r="BN379" s="144"/>
      <c r="BO379" s="144"/>
      <c r="BP379" s="144"/>
      <c r="BQ379" s="144"/>
      <c r="BR379" s="144"/>
      <c r="BS379" s="144"/>
      <c r="BT379" s="144"/>
      <c r="BU379" s="144"/>
      <c r="BV379" s="144"/>
      <c r="BW379" s="144"/>
      <c r="BX379" s="144"/>
      <c r="BY379" s="144"/>
      <c r="BZ379" s="144"/>
      <c r="CA379" s="144"/>
      <c r="CB379" s="144"/>
      <c r="CC379" s="144"/>
      <c r="CD379" s="144"/>
      <c r="CE379" s="144"/>
      <c r="CF379" s="144"/>
      <c r="CG379" s="144"/>
      <c r="CH379" s="144"/>
      <c r="CI379" s="144"/>
      <c r="CJ379" s="144"/>
      <c r="CK379" s="144"/>
      <c r="CL379" s="144"/>
      <c r="CM379" s="144"/>
      <c r="CN379" s="144"/>
      <c r="CO379" s="144"/>
      <c r="CP379" s="144"/>
      <c r="CQ379" s="144"/>
      <c r="CR379" s="144"/>
      <c r="CS379" s="144"/>
      <c r="CT379" s="144"/>
      <c r="CU379" s="144"/>
      <c r="CV379" s="144"/>
      <c r="CW379" s="144"/>
      <c r="CX379" s="144"/>
      <c r="CY379" s="144"/>
      <c r="CZ379" s="144"/>
      <c r="DA379" s="144"/>
      <c r="DB379" s="144"/>
      <c r="DC379" s="144"/>
      <c r="DD379" s="144"/>
      <c r="DE379" s="144"/>
      <c r="DF379" s="144"/>
      <c r="DG379" s="144"/>
      <c r="DH379" s="144"/>
      <c r="DI379" s="144"/>
      <c r="DJ379" s="144"/>
      <c r="DK379" s="144"/>
      <c r="DL379" s="144"/>
      <c r="DM379" s="144"/>
      <c r="DN379" s="144"/>
      <c r="DO379" s="144"/>
      <c r="DP379" s="144"/>
      <c r="DQ379" s="144"/>
      <c r="DR379" s="144"/>
      <c r="DS379" s="144"/>
      <c r="DT379" s="144"/>
      <c r="DU379" s="144"/>
      <c r="DV379" s="144"/>
      <c r="DW379" s="144"/>
      <c r="DX379" s="144"/>
      <c r="DY379" s="144"/>
      <c r="DZ379" s="144"/>
      <c r="EA379" s="144"/>
      <c r="EB379" s="144"/>
      <c r="EC379" s="144"/>
      <c r="ED379" s="144"/>
      <c r="EE379" s="144"/>
      <c r="EF379" s="144"/>
      <c r="EG379" s="144"/>
      <c r="EH379" s="144"/>
      <c r="EI379" s="144"/>
      <c r="EJ379" s="144"/>
      <c r="EK379" s="144"/>
      <c r="EL379" s="144"/>
      <c r="EM379" s="144"/>
      <c r="EN379" s="144"/>
      <c r="EO379" s="144"/>
      <c r="EP379" s="144"/>
      <c r="EQ379" s="144"/>
      <c r="ER379" s="144"/>
      <c r="ES379" s="144"/>
      <c r="ET379" s="144"/>
      <c r="EU379" s="144"/>
      <c r="EV379" s="144"/>
      <c r="EW379" s="144"/>
      <c r="EX379" s="144"/>
      <c r="EY379" s="144"/>
      <c r="EZ379" s="144"/>
      <c r="FA379" s="144"/>
      <c r="FB379" s="144"/>
      <c r="FC379" s="144"/>
      <c r="FD379" s="144"/>
      <c r="FE379" s="144"/>
      <c r="FF379" s="144"/>
      <c r="FG379" s="144"/>
      <c r="FH379" s="144"/>
      <c r="FI379" s="144"/>
      <c r="FJ379" s="144"/>
      <c r="FK379" s="144"/>
      <c r="FL379" s="144"/>
      <c r="FM379" s="144"/>
      <c r="FN379" s="144"/>
      <c r="FO379" s="144"/>
      <c r="FP379" s="144"/>
      <c r="FQ379" s="144"/>
      <c r="FR379" s="144"/>
      <c r="FS379" s="144"/>
      <c r="FT379" s="144"/>
      <c r="FU379" s="144"/>
      <c r="FV379" s="144"/>
      <c r="FW379" s="144"/>
      <c r="FX379" s="144"/>
      <c r="FY379" s="144"/>
      <c r="FZ379" s="144"/>
      <c r="GA379" s="144"/>
      <c r="GB379" s="144"/>
      <c r="GC379" s="144"/>
      <c r="GD379" s="144"/>
      <c r="GE379" s="144"/>
      <c r="GF379" s="144"/>
      <c r="GG379" s="144"/>
      <c r="GH379" s="144"/>
      <c r="GI379" s="144"/>
      <c r="GJ379" s="144"/>
      <c r="GK379" s="144"/>
      <c r="GL379" s="144"/>
      <c r="GM379" s="144"/>
      <c r="GN379" s="144"/>
      <c r="GO379" s="144"/>
      <c r="GP379" s="144"/>
      <c r="GQ379" s="144"/>
      <c r="GR379" s="144"/>
      <c r="GS379" s="144"/>
      <c r="GT379" s="144"/>
      <c r="GU379" s="144"/>
      <c r="GV379" s="144"/>
      <c r="GW379" s="144"/>
      <c r="GX379" s="144"/>
      <c r="GY379" s="144"/>
      <c r="GZ379" s="144"/>
      <c r="HA379" s="144"/>
      <c r="HB379" s="144"/>
      <c r="HC379" s="144"/>
      <c r="HD379" s="144"/>
      <c r="HE379" s="144"/>
      <c r="HF379" s="144"/>
      <c r="HG379" s="144"/>
      <c r="HH379" s="144"/>
      <c r="HI379" s="144"/>
      <c r="HJ379" s="144"/>
      <c r="HK379" s="144"/>
      <c r="HL379" s="144"/>
      <c r="HM379" s="144"/>
      <c r="HN379" s="144"/>
      <c r="HO379" s="144"/>
      <c r="HP379" s="144"/>
      <c r="HQ379" s="144"/>
      <c r="HR379" s="144"/>
      <c r="HS379" s="144"/>
      <c r="HT379" s="144"/>
      <c r="HU379" s="144"/>
      <c r="HV379" s="144"/>
      <c r="HW379" s="144"/>
      <c r="HX379" s="144"/>
      <c r="HY379" s="144"/>
      <c r="HZ379" s="144"/>
      <c r="IA379" s="144"/>
      <c r="IB379" s="144"/>
      <c r="IC379" s="144"/>
      <c r="ID379" s="144"/>
      <c r="IE379" s="144"/>
      <c r="IF379" s="144"/>
      <c r="IG379" s="144"/>
      <c r="IH379" s="144"/>
      <c r="II379" s="144"/>
      <c r="IJ379" s="144"/>
      <c r="IK379" s="144"/>
      <c r="IL379" s="144"/>
      <c r="IM379" s="144"/>
      <c r="IN379" s="144"/>
      <c r="IO379" s="144"/>
      <c r="IP379" s="144"/>
      <c r="IQ379" s="144"/>
      <c r="IR379" s="144"/>
      <c r="IS379" s="144"/>
      <c r="IT379" s="144"/>
      <c r="IU379" s="144"/>
      <c r="IV379" s="144"/>
      <c r="IW379" s="144"/>
      <c r="IX379" s="144"/>
      <c r="IY379" s="144"/>
      <c r="IZ379" s="144"/>
      <c r="JA379" s="144"/>
      <c r="JB379" s="144"/>
      <c r="JC379" s="144"/>
      <c r="JD379" s="144"/>
      <c r="JE379" s="144"/>
      <c r="JF379" s="144"/>
      <c r="JG379" s="144"/>
      <c r="JH379" s="144"/>
      <c r="JI379" s="144"/>
      <c r="JJ379" s="144"/>
      <c r="JK379" s="144"/>
      <c r="JL379" s="144"/>
      <c r="JM379" s="144"/>
      <c r="JN379" s="144"/>
      <c r="JO379" s="144"/>
      <c r="JP379" s="144"/>
      <c r="JQ379" s="144"/>
      <c r="JR379" s="144"/>
      <c r="JS379" s="144"/>
      <c r="JT379" s="144"/>
      <c r="JU379" s="144"/>
      <c r="JV379" s="144"/>
      <c r="JW379" s="144"/>
      <c r="JX379" s="144"/>
      <c r="JY379" s="144"/>
      <c r="JZ379" s="144"/>
      <c r="KA379" s="144"/>
      <c r="KB379" s="144"/>
      <c r="KC379" s="144"/>
      <c r="KD379" s="144"/>
      <c r="KE379" s="144"/>
      <c r="KF379" s="144"/>
      <c r="KG379" s="144"/>
      <c r="KH379" s="144"/>
      <c r="KI379" s="144"/>
      <c r="KJ379" s="144"/>
      <c r="KK379" s="144"/>
      <c r="KL379" s="144"/>
      <c r="KM379" s="144"/>
      <c r="KN379" s="144"/>
      <c r="KO379" s="144"/>
      <c r="KP379" s="144"/>
      <c r="KQ379" s="144"/>
      <c r="KR379" s="144"/>
      <c r="KS379" s="144"/>
      <c r="KT379" s="144"/>
      <c r="KU379" s="144"/>
      <c r="KV379" s="144"/>
      <c r="KW379" s="144"/>
      <c r="KX379" s="144"/>
      <c r="KY379" s="144"/>
      <c r="KZ379" s="144"/>
      <c r="LA379" s="144"/>
      <c r="LB379" s="144"/>
      <c r="LC379" s="144"/>
      <c r="LD379" s="144"/>
      <c r="LE379" s="144"/>
      <c r="LF379" s="144"/>
      <c r="LG379" s="144"/>
      <c r="LH379" s="144"/>
      <c r="LI379" s="144"/>
      <c r="LJ379" s="144"/>
      <c r="LK379" s="144"/>
      <c r="LL379" s="144"/>
      <c r="LM379" s="144"/>
      <c r="LN379" s="144"/>
      <c r="LO379" s="144"/>
      <c r="LP379" s="144"/>
      <c r="LQ379" s="144"/>
      <c r="LR379" s="144"/>
      <c r="LS379" s="144"/>
      <c r="LT379" s="144"/>
      <c r="LU379" s="144"/>
      <c r="LV379" s="144"/>
      <c r="LW379" s="144"/>
      <c r="LX379" s="144"/>
      <c r="LY379" s="144"/>
      <c r="LZ379" s="144"/>
      <c r="MA379" s="144"/>
      <c r="MB379" s="144"/>
      <c r="MC379" s="144"/>
      <c r="MD379" s="144"/>
      <c r="ME379" s="144"/>
      <c r="MF379" s="144"/>
      <c r="MG379" s="144"/>
      <c r="MH379" s="144"/>
      <c r="MI379" s="144"/>
      <c r="MJ379" s="144"/>
      <c r="MK379" s="144"/>
      <c r="ML379" s="144"/>
      <c r="MM379" s="144"/>
      <c r="MN379" s="144"/>
      <c r="MO379" s="144"/>
      <c r="MP379" s="144"/>
      <c r="MQ379" s="144"/>
      <c r="MR379" s="144"/>
      <c r="MS379" s="144"/>
      <c r="MT379" s="144"/>
      <c r="MU379" s="144"/>
      <c r="MV379" s="144"/>
      <c r="MW379" s="144"/>
      <c r="MX379" s="144"/>
      <c r="MY379" s="144"/>
      <c r="MZ379" s="144"/>
      <c r="NA379" s="144"/>
      <c r="NB379" s="144"/>
      <c r="NC379" s="144"/>
      <c r="ND379" s="144"/>
      <c r="NE379" s="144"/>
      <c r="NF379" s="144"/>
      <c r="NG379" s="144"/>
      <c r="NH379" s="144"/>
      <c r="NI379" s="144"/>
      <c r="NJ379" s="144"/>
      <c r="NK379" s="144"/>
      <c r="NL379" s="144"/>
      <c r="NM379" s="144"/>
      <c r="NN379" s="144"/>
      <c r="NO379" s="144"/>
      <c r="NP379" s="144"/>
      <c r="NQ379" s="144"/>
      <c r="NR379" s="144"/>
      <c r="NS379" s="144"/>
      <c r="NT379" s="144"/>
      <c r="NU379" s="144"/>
      <c r="NV379" s="144"/>
      <c r="NW379" s="144"/>
      <c r="NX379" s="144"/>
      <c r="NY379" s="144"/>
      <c r="NZ379" s="144"/>
      <c r="OA379" s="144"/>
      <c r="OB379" s="144"/>
      <c r="OC379" s="144"/>
      <c r="OD379" s="144"/>
      <c r="OE379" s="144"/>
      <c r="OF379" s="144"/>
      <c r="OG379" s="144"/>
      <c r="OH379" s="144"/>
      <c r="OI379" s="144"/>
      <c r="OJ379" s="144"/>
      <c r="OK379" s="144"/>
      <c r="OL379" s="144"/>
      <c r="OM379" s="144"/>
      <c r="ON379" s="144"/>
      <c r="OO379" s="144"/>
      <c r="OP379" s="144"/>
      <c r="OQ379" s="144"/>
      <c r="OR379" s="144"/>
      <c r="OS379" s="144"/>
      <c r="OT379" s="144"/>
      <c r="OU379" s="144"/>
      <c r="OV379" s="144"/>
      <c r="OW379" s="144"/>
      <c r="OX379" s="144"/>
      <c r="OY379" s="144"/>
      <c r="OZ379" s="144"/>
      <c r="PA379" s="144"/>
      <c r="PB379" s="144"/>
      <c r="PC379" s="144"/>
      <c r="PD379" s="144"/>
      <c r="PE379" s="144"/>
      <c r="PF379" s="144"/>
      <c r="PG379" s="144"/>
      <c r="PH379" s="144"/>
      <c r="PI379" s="144"/>
      <c r="PJ379" s="144"/>
      <c r="PK379" s="144"/>
      <c r="PL379" s="144"/>
      <c r="PM379" s="144"/>
      <c r="PN379" s="144"/>
      <c r="PO379" s="144"/>
      <c r="PP379" s="144"/>
      <c r="PQ379" s="144"/>
      <c r="PR379" s="144"/>
      <c r="PS379" s="144"/>
      <c r="PT379" s="144"/>
      <c r="PU379" s="144"/>
      <c r="PV379" s="144"/>
      <c r="PW379" s="144"/>
      <c r="PX379" s="144"/>
      <c r="PY379" s="144"/>
      <c r="PZ379" s="144"/>
      <c r="QA379" s="144"/>
      <c r="QB379" s="144"/>
      <c r="QC379" s="144"/>
      <c r="QD379" s="144"/>
      <c r="QE379" s="144"/>
      <c r="QF379" s="144"/>
      <c r="QG379" s="144"/>
      <c r="QH379" s="144"/>
      <c r="QI379" s="144"/>
      <c r="QJ379" s="144"/>
      <c r="QK379" s="144"/>
      <c r="QL379" s="144"/>
      <c r="QM379" s="144"/>
      <c r="QN379" s="144"/>
      <c r="QO379" s="144"/>
      <c r="QP379" s="144"/>
      <c r="QQ379" s="144"/>
      <c r="QR379" s="144"/>
      <c r="QS379" s="144"/>
      <c r="QT379" s="144"/>
      <c r="QU379" s="144"/>
      <c r="QV379" s="144"/>
      <c r="QW379" s="144"/>
      <c r="QX379" s="144"/>
      <c r="QY379" s="144"/>
      <c r="QZ379" s="144"/>
      <c r="RA379" s="144"/>
      <c r="RB379" s="144"/>
      <c r="RC379" s="144"/>
      <c r="RD379" s="144"/>
      <c r="RE379" s="144"/>
      <c r="RF379" s="144"/>
      <c r="RG379" s="144"/>
      <c r="RH379" s="144"/>
      <c r="RI379" s="144"/>
      <c r="RJ379" s="144"/>
      <c r="RK379" s="144"/>
      <c r="RL379" s="144"/>
      <c r="RM379" s="144"/>
      <c r="RN379" s="144"/>
      <c r="RO379" s="144"/>
      <c r="RP379" s="144"/>
      <c r="RQ379" s="144"/>
      <c r="RR379" s="144"/>
      <c r="RS379" s="144"/>
      <c r="RT379" s="144"/>
      <c r="RU379" s="144"/>
      <c r="RV379" s="144"/>
      <c r="RW379" s="144"/>
      <c r="RX379" s="144"/>
      <c r="RY379" s="144"/>
      <c r="RZ379" s="144"/>
      <c r="SA379" s="144"/>
      <c r="SB379" s="144"/>
      <c r="SC379" s="144"/>
      <c r="SD379" s="144"/>
      <c r="SE379" s="144"/>
      <c r="SF379" s="144"/>
      <c r="SG379" s="144"/>
      <c r="SH379" s="144"/>
      <c r="SI379" s="144"/>
      <c r="SJ379" s="144"/>
      <c r="SK379" s="144"/>
      <c r="SL379" s="144"/>
      <c r="SM379" s="144"/>
      <c r="SN379" s="144"/>
      <c r="SO379" s="144"/>
      <c r="SP379" s="144"/>
      <c r="SQ379" s="144"/>
      <c r="SR379" s="144"/>
      <c r="SS379" s="144"/>
      <c r="ST379" s="144"/>
      <c r="SU379" s="144"/>
      <c r="SV379" s="144"/>
      <c r="SW379" s="144"/>
      <c r="SX379" s="144"/>
      <c r="SY379" s="144"/>
      <c r="SZ379" s="144"/>
      <c r="TA379" s="144"/>
      <c r="TB379" s="144"/>
      <c r="TC379" s="144"/>
      <c r="TD379" s="144"/>
      <c r="TE379" s="144"/>
      <c r="TF379" s="144"/>
      <c r="TG379" s="144"/>
      <c r="TH379" s="144"/>
      <c r="TI379" s="144"/>
      <c r="TJ379" s="144"/>
      <c r="TK379" s="144"/>
      <c r="TL379" s="144"/>
      <c r="TM379" s="144"/>
      <c r="TN379" s="144"/>
      <c r="TO379" s="144"/>
      <c r="TP379" s="144"/>
      <c r="TQ379" s="144"/>
      <c r="TR379" s="144"/>
      <c r="TS379" s="144"/>
      <c r="TT379" s="144"/>
      <c r="TU379" s="144"/>
      <c r="TV379" s="144"/>
      <c r="TW379" s="144"/>
      <c r="TX379" s="144"/>
      <c r="TY379" s="144"/>
      <c r="TZ379" s="144"/>
      <c r="UA379" s="144"/>
      <c r="UB379" s="144"/>
      <c r="UC379" s="144"/>
      <c r="UD379" s="144"/>
      <c r="UE379" s="144"/>
      <c r="UF379" s="144"/>
      <c r="UG379" s="144"/>
      <c r="UH379" s="144"/>
      <c r="UI379" s="144"/>
      <c r="UJ379" s="144"/>
      <c r="UK379" s="144"/>
      <c r="UL379" s="144"/>
      <c r="UM379" s="144"/>
      <c r="UN379" s="144"/>
      <c r="UO379" s="144"/>
      <c r="UP379" s="144"/>
      <c r="UQ379" s="144"/>
      <c r="UR379" s="144"/>
      <c r="US379" s="144"/>
      <c r="UT379" s="144"/>
      <c r="UU379" s="144"/>
      <c r="UV379" s="144"/>
      <c r="UW379" s="144"/>
      <c r="UX379" s="144"/>
      <c r="UY379" s="144"/>
      <c r="UZ379" s="144"/>
      <c r="VA379" s="144"/>
      <c r="VB379" s="144"/>
      <c r="VC379" s="144"/>
      <c r="VD379" s="144"/>
      <c r="VE379" s="144"/>
      <c r="VF379" s="144"/>
      <c r="VG379" s="144"/>
      <c r="VH379" s="144"/>
      <c r="VI379" s="144"/>
      <c r="VJ379" s="144"/>
      <c r="VK379" s="144"/>
      <c r="VL379" s="144"/>
      <c r="VM379" s="144"/>
      <c r="VN379" s="144"/>
      <c r="VO379" s="144"/>
      <c r="VP379" s="144"/>
      <c r="VQ379" s="144"/>
      <c r="VR379" s="144"/>
      <c r="VS379" s="144"/>
      <c r="VT379" s="144"/>
      <c r="VU379" s="144"/>
      <c r="VV379" s="144"/>
      <c r="VW379" s="144"/>
      <c r="VX379" s="144"/>
      <c r="VY379" s="144"/>
      <c r="VZ379" s="144"/>
      <c r="WA379" s="144"/>
      <c r="WB379" s="144"/>
      <c r="WC379" s="144"/>
      <c r="WD379" s="144"/>
      <c r="WE379" s="144"/>
      <c r="WF379" s="144"/>
      <c r="WG379" s="144"/>
      <c r="WH379" s="144"/>
      <c r="WI379" s="144"/>
      <c r="WJ379" s="144"/>
      <c r="WK379" s="144"/>
      <c r="WL379" s="144"/>
      <c r="WM379" s="144"/>
      <c r="WN379" s="144"/>
      <c r="WO379" s="144"/>
      <c r="WP379" s="144"/>
      <c r="WQ379" s="144"/>
      <c r="WR379" s="144"/>
      <c r="WS379" s="144"/>
      <c r="WT379" s="144"/>
      <c r="WU379" s="144"/>
      <c r="WV379" s="144"/>
      <c r="WW379" s="144"/>
      <c r="WX379" s="144"/>
      <c r="WY379" s="144"/>
      <c r="WZ379" s="144"/>
      <c r="XA379" s="144"/>
      <c r="XB379" s="144"/>
      <c r="XC379" s="144"/>
      <c r="XD379" s="144"/>
      <c r="XE379" s="144"/>
      <c r="XF379" s="144"/>
      <c r="XG379" s="144"/>
      <c r="XH379" s="144"/>
      <c r="XI379" s="144"/>
      <c r="XJ379" s="144"/>
      <c r="XK379" s="144"/>
      <c r="XL379" s="144"/>
      <c r="XM379" s="144"/>
      <c r="XN379" s="144"/>
      <c r="XO379" s="144"/>
      <c r="XP379" s="144"/>
      <c r="XQ379" s="144"/>
      <c r="XR379" s="144"/>
      <c r="XS379" s="144"/>
      <c r="XT379" s="144"/>
      <c r="XU379" s="144"/>
      <c r="XV379" s="144"/>
      <c r="XW379" s="144"/>
      <c r="XX379" s="144"/>
      <c r="XY379" s="144"/>
      <c r="XZ379" s="144"/>
      <c r="YA379" s="144"/>
      <c r="YB379" s="144"/>
      <c r="YC379" s="144"/>
      <c r="YD379" s="144"/>
      <c r="YE379" s="144"/>
      <c r="YF379" s="144"/>
      <c r="YG379" s="144"/>
      <c r="YH379" s="144"/>
      <c r="YI379" s="144"/>
      <c r="YJ379" s="144"/>
      <c r="YK379" s="144"/>
      <c r="YL379" s="144"/>
      <c r="YM379" s="144"/>
      <c r="YN379" s="144"/>
      <c r="YO379" s="144"/>
      <c r="YP379" s="144"/>
      <c r="YQ379" s="144"/>
      <c r="YR379" s="144"/>
      <c r="YS379" s="144"/>
      <c r="YT379" s="144"/>
      <c r="YU379" s="144"/>
      <c r="YV379" s="144"/>
      <c r="YW379" s="144"/>
      <c r="YX379" s="144"/>
      <c r="YY379" s="144"/>
      <c r="YZ379" s="144"/>
      <c r="ZA379" s="144"/>
      <c r="ZB379" s="144"/>
      <c r="ZC379" s="144"/>
      <c r="ZD379" s="144"/>
      <c r="ZE379" s="144"/>
      <c r="ZF379" s="144"/>
      <c r="ZG379" s="144"/>
      <c r="ZH379" s="144"/>
      <c r="ZI379" s="144"/>
      <c r="ZJ379" s="144"/>
      <c r="ZK379" s="144"/>
      <c r="ZL379" s="144"/>
      <c r="ZM379" s="144"/>
      <c r="ZN379" s="144"/>
      <c r="ZO379" s="144"/>
      <c r="ZP379" s="144"/>
      <c r="ZQ379" s="144"/>
      <c r="ZR379" s="144"/>
      <c r="ZS379" s="144"/>
      <c r="ZT379" s="144"/>
      <c r="ZU379" s="144"/>
      <c r="ZV379" s="144"/>
      <c r="ZW379" s="144"/>
      <c r="ZX379" s="144"/>
      <c r="ZY379" s="144"/>
      <c r="ZZ379" s="144"/>
      <c r="AAA379" s="144"/>
      <c r="AAB379" s="144"/>
      <c r="AAC379" s="144"/>
      <c r="AAD379" s="144"/>
      <c r="AAE379" s="144"/>
      <c r="AAF379" s="144"/>
      <c r="AAG379" s="144"/>
      <c r="AAH379" s="144"/>
      <c r="AAI379" s="144"/>
      <c r="AAJ379" s="144"/>
      <c r="AAK379" s="144"/>
      <c r="AAL379" s="144"/>
      <c r="AAM379" s="144"/>
      <c r="AAN379" s="144"/>
      <c r="AAO379" s="144"/>
      <c r="AAP379" s="144"/>
      <c r="AAQ379" s="144"/>
      <c r="AAR379" s="144"/>
      <c r="AAS379" s="144"/>
      <c r="AAT379" s="144"/>
      <c r="AAU379" s="144"/>
      <c r="AAV379" s="144"/>
      <c r="AAW379" s="144"/>
      <c r="AAX379" s="144"/>
      <c r="AAY379" s="144"/>
      <c r="AAZ379" s="144"/>
      <c r="ABA379" s="144"/>
      <c r="ABB379" s="144"/>
      <c r="ABC379" s="144"/>
      <c r="ABD379" s="144"/>
      <c r="ABE379" s="144"/>
      <c r="ABF379" s="144"/>
      <c r="ABG379" s="144"/>
      <c r="ABH379" s="144"/>
      <c r="ABI379" s="144"/>
      <c r="ABJ379" s="144"/>
      <c r="ABK379" s="144"/>
      <c r="ABL379" s="144"/>
      <c r="ABM379" s="144"/>
      <c r="ABN379" s="144"/>
      <c r="ABO379" s="144"/>
      <c r="ABP379" s="144"/>
      <c r="ABQ379" s="144"/>
      <c r="ABR379" s="144"/>
      <c r="ABS379" s="144"/>
      <c r="ABT379" s="144"/>
      <c r="ABU379" s="144"/>
      <c r="ABV379" s="144"/>
      <c r="ABW379" s="144"/>
      <c r="ABX379" s="144"/>
      <c r="ABY379" s="144"/>
      <c r="ABZ379" s="144"/>
      <c r="ACA379" s="144"/>
      <c r="ACB379" s="144"/>
      <c r="ACC379" s="144"/>
      <c r="ACD379" s="144"/>
      <c r="ACE379" s="144"/>
      <c r="ACF379" s="144"/>
      <c r="ACG379" s="144"/>
      <c r="ACH379" s="144"/>
      <c r="ACI379" s="144"/>
      <c r="ACJ379" s="144"/>
      <c r="ACK379" s="144"/>
      <c r="ACL379" s="144"/>
      <c r="ACM379" s="144"/>
      <c r="ACN379" s="144"/>
      <c r="ACO379" s="144"/>
      <c r="ACP379" s="144"/>
      <c r="ACQ379" s="144"/>
      <c r="ACR379" s="144"/>
      <c r="ACS379" s="144"/>
      <c r="ACT379" s="144"/>
      <c r="ACU379" s="144"/>
      <c r="ACV379" s="144"/>
      <c r="ACW379" s="144"/>
      <c r="ACX379" s="144"/>
      <c r="ACY379" s="144"/>
      <c r="ACZ379" s="144"/>
      <c r="ADA379" s="144"/>
    </row>
    <row r="380" spans="1:781" s="126" customFormat="1" ht="15" customHeight="1" x14ac:dyDescent="0.3">
      <c r="A380" s="216"/>
      <c r="B380" s="221"/>
      <c r="C380" s="261"/>
      <c r="D380" s="223"/>
      <c r="E380" s="219"/>
      <c r="F380" s="224"/>
      <c r="G380" s="218"/>
      <c r="H380" s="224"/>
      <c r="I380" s="225"/>
      <c r="J380" s="226"/>
      <c r="K380" s="216"/>
      <c r="L380" s="217"/>
      <c r="M380" s="218"/>
      <c r="N380" s="219"/>
      <c r="O380" s="220"/>
      <c r="P380" s="221"/>
      <c r="Q380" s="258"/>
      <c r="R380"/>
      <c r="S380" s="243" t="s">
        <v>1027</v>
      </c>
      <c r="T380" s="235" t="s">
        <v>1028</v>
      </c>
      <c r="U380" s="235"/>
      <c r="V380" s="267"/>
      <c r="W380" s="267"/>
      <c r="X380" s="267"/>
      <c r="Y380" s="267"/>
      <c r="Z380" s="267"/>
      <c r="AA380" s="267"/>
      <c r="AB380" s="268"/>
      <c r="AC380" s="269"/>
      <c r="AD380" s="269"/>
      <c r="AE380" s="269"/>
      <c r="AF380" s="269"/>
      <c r="AG380" s="269"/>
      <c r="AH380" s="269"/>
      <c r="AI380" s="269"/>
      <c r="AJ380" s="269"/>
      <c r="AK380" s="269"/>
      <c r="AL380" s="269"/>
      <c r="AM380" s="269"/>
      <c r="AN380" s="269"/>
      <c r="AO380" s="269"/>
      <c r="AP380" s="144"/>
      <c r="AQ380" s="144"/>
      <c r="AR380" s="144"/>
      <c r="AS380" s="144"/>
      <c r="AT380" s="144"/>
      <c r="AU380" s="144"/>
      <c r="AV380" s="144"/>
      <c r="AW380" s="144"/>
      <c r="AX380" s="144"/>
      <c r="AY380" s="144"/>
      <c r="AZ380" s="144"/>
      <c r="BA380" s="144"/>
      <c r="BB380" s="144"/>
      <c r="BC380" s="144"/>
      <c r="BD380" s="144"/>
      <c r="BE380" s="144"/>
      <c r="BF380" s="144"/>
      <c r="BG380" s="144"/>
      <c r="BH380" s="144"/>
      <c r="BI380" s="144"/>
      <c r="BJ380" s="144"/>
      <c r="BK380" s="144"/>
      <c r="BL380" s="144"/>
      <c r="BM380" s="144"/>
      <c r="BN380" s="144"/>
      <c r="BO380" s="144"/>
      <c r="BP380" s="144"/>
      <c r="BQ380" s="144"/>
      <c r="BR380" s="144"/>
      <c r="BS380" s="144"/>
      <c r="BT380" s="144"/>
      <c r="BU380" s="144"/>
      <c r="BV380" s="144"/>
      <c r="BW380" s="144"/>
      <c r="BX380" s="144"/>
      <c r="BY380" s="144"/>
      <c r="BZ380" s="144"/>
      <c r="CA380" s="144"/>
      <c r="CB380" s="144"/>
      <c r="CC380" s="144"/>
      <c r="CD380" s="144"/>
      <c r="CE380" s="144"/>
      <c r="CF380" s="144"/>
      <c r="CG380" s="144"/>
      <c r="CH380" s="144"/>
      <c r="CI380" s="144"/>
      <c r="CJ380" s="144"/>
      <c r="CK380" s="144"/>
      <c r="CL380" s="144"/>
      <c r="CM380" s="144"/>
      <c r="CN380" s="144"/>
      <c r="CO380" s="144"/>
      <c r="CP380" s="144"/>
      <c r="CQ380" s="144"/>
      <c r="CR380" s="144"/>
      <c r="CS380" s="144"/>
      <c r="CT380" s="144"/>
      <c r="CU380" s="144"/>
      <c r="CV380" s="144"/>
      <c r="CW380" s="144"/>
      <c r="CX380" s="144"/>
      <c r="CY380" s="144"/>
      <c r="CZ380" s="144"/>
      <c r="DA380" s="144"/>
      <c r="DB380" s="144"/>
      <c r="DC380" s="144"/>
      <c r="DD380" s="144"/>
      <c r="DE380" s="144"/>
      <c r="DF380" s="144"/>
      <c r="DG380" s="144"/>
      <c r="DH380" s="144"/>
      <c r="DI380" s="144"/>
      <c r="DJ380" s="144"/>
      <c r="DK380" s="144"/>
      <c r="DL380" s="144"/>
      <c r="DM380" s="144"/>
      <c r="DN380" s="144"/>
      <c r="DO380" s="144"/>
      <c r="DP380" s="144"/>
      <c r="DQ380" s="144"/>
      <c r="DR380" s="144"/>
      <c r="DS380" s="144"/>
      <c r="DT380" s="144"/>
      <c r="DU380" s="144"/>
      <c r="DV380" s="144"/>
      <c r="DW380" s="144"/>
      <c r="DX380" s="144"/>
      <c r="DY380" s="144"/>
      <c r="DZ380" s="144"/>
      <c r="EA380" s="144"/>
      <c r="EB380" s="144"/>
      <c r="EC380" s="144"/>
      <c r="ED380" s="144"/>
      <c r="EE380" s="144"/>
      <c r="EF380" s="144"/>
      <c r="EG380" s="144"/>
      <c r="EH380" s="144"/>
      <c r="EI380" s="144"/>
      <c r="EJ380" s="144"/>
      <c r="EK380" s="144"/>
      <c r="EL380" s="144"/>
      <c r="EM380" s="144"/>
      <c r="EN380" s="144"/>
      <c r="EO380" s="144"/>
      <c r="EP380" s="144"/>
      <c r="EQ380" s="144"/>
      <c r="ER380" s="144"/>
      <c r="ES380" s="144"/>
      <c r="ET380" s="144"/>
      <c r="EU380" s="144"/>
      <c r="EV380" s="144"/>
      <c r="EW380" s="144"/>
      <c r="EX380" s="144"/>
      <c r="EY380" s="144"/>
      <c r="EZ380" s="144"/>
      <c r="FA380" s="144"/>
      <c r="FB380" s="144"/>
      <c r="FC380" s="144"/>
      <c r="FD380" s="144"/>
      <c r="FE380" s="144"/>
      <c r="FF380" s="144"/>
      <c r="FG380" s="144"/>
      <c r="FH380" s="144"/>
      <c r="FI380" s="144"/>
      <c r="FJ380" s="144"/>
      <c r="FK380" s="144"/>
      <c r="FL380" s="144"/>
      <c r="FM380" s="144"/>
      <c r="FN380" s="144"/>
      <c r="FO380" s="144"/>
      <c r="FP380" s="144"/>
      <c r="FQ380" s="144"/>
      <c r="FR380" s="144"/>
      <c r="FS380" s="144"/>
      <c r="FT380" s="144"/>
      <c r="FU380" s="144"/>
      <c r="FV380" s="144"/>
      <c r="FW380" s="144"/>
      <c r="FX380" s="144"/>
      <c r="FY380" s="144"/>
      <c r="FZ380" s="144"/>
      <c r="GA380" s="144"/>
      <c r="GB380" s="144"/>
      <c r="GC380" s="144"/>
      <c r="GD380" s="144"/>
      <c r="GE380" s="144"/>
      <c r="GF380" s="144"/>
      <c r="GG380" s="144"/>
      <c r="GH380" s="144"/>
      <c r="GI380" s="144"/>
      <c r="GJ380" s="144"/>
      <c r="GK380" s="144"/>
      <c r="GL380" s="144"/>
      <c r="GM380" s="144"/>
      <c r="GN380" s="144"/>
      <c r="GO380" s="144"/>
      <c r="GP380" s="144"/>
      <c r="GQ380" s="144"/>
      <c r="GR380" s="144"/>
      <c r="GS380" s="144"/>
      <c r="GT380" s="144"/>
      <c r="GU380" s="144"/>
      <c r="GV380" s="144"/>
      <c r="GW380" s="144"/>
      <c r="GX380" s="144"/>
      <c r="GY380" s="144"/>
      <c r="GZ380" s="144"/>
      <c r="HA380" s="144"/>
      <c r="HB380" s="144"/>
      <c r="HC380" s="144"/>
      <c r="HD380" s="144"/>
      <c r="HE380" s="144"/>
      <c r="HF380" s="144"/>
      <c r="HG380" s="144"/>
      <c r="HH380" s="144"/>
      <c r="HI380" s="144"/>
      <c r="HJ380" s="144"/>
      <c r="HK380" s="144"/>
      <c r="HL380" s="144"/>
      <c r="HM380" s="144"/>
      <c r="HN380" s="144"/>
      <c r="HO380" s="144"/>
      <c r="HP380" s="144"/>
      <c r="HQ380" s="144"/>
      <c r="HR380" s="144"/>
      <c r="HS380" s="144"/>
      <c r="HT380" s="144"/>
      <c r="HU380" s="144"/>
      <c r="HV380" s="144"/>
      <c r="HW380" s="144"/>
      <c r="HX380" s="144"/>
      <c r="HY380" s="144"/>
      <c r="HZ380" s="144"/>
      <c r="IA380" s="144"/>
      <c r="IB380" s="144"/>
      <c r="IC380" s="144"/>
      <c r="ID380" s="144"/>
      <c r="IE380" s="144"/>
      <c r="IF380" s="144"/>
      <c r="IG380" s="144"/>
      <c r="IH380" s="144"/>
      <c r="II380" s="144"/>
      <c r="IJ380" s="144"/>
      <c r="IK380" s="144"/>
      <c r="IL380" s="144"/>
      <c r="IM380" s="144"/>
      <c r="IN380" s="144"/>
      <c r="IO380" s="144"/>
      <c r="IP380" s="144"/>
      <c r="IQ380" s="144"/>
      <c r="IR380" s="144"/>
      <c r="IS380" s="144"/>
      <c r="IT380" s="144"/>
      <c r="IU380" s="144"/>
      <c r="IV380" s="144"/>
      <c r="IW380" s="144"/>
      <c r="IX380" s="144"/>
      <c r="IY380" s="144"/>
      <c r="IZ380" s="144"/>
      <c r="JA380" s="144"/>
      <c r="JB380" s="144"/>
      <c r="JC380" s="144"/>
      <c r="JD380" s="144"/>
      <c r="JE380" s="144"/>
      <c r="JF380" s="144"/>
      <c r="JG380" s="144"/>
      <c r="JH380" s="144"/>
      <c r="JI380" s="144"/>
      <c r="JJ380" s="144"/>
      <c r="JK380" s="144"/>
      <c r="JL380" s="144"/>
      <c r="JM380" s="144"/>
      <c r="JN380" s="144"/>
      <c r="JO380" s="144"/>
      <c r="JP380" s="144"/>
      <c r="JQ380" s="144"/>
      <c r="JR380" s="144"/>
      <c r="JS380" s="144"/>
      <c r="JT380" s="144"/>
      <c r="JU380" s="144"/>
      <c r="JV380" s="144"/>
      <c r="JW380" s="144"/>
      <c r="JX380" s="144"/>
      <c r="JY380" s="144"/>
      <c r="JZ380" s="144"/>
      <c r="KA380" s="144"/>
      <c r="KB380" s="144"/>
      <c r="KC380" s="144"/>
      <c r="KD380" s="144"/>
      <c r="KE380" s="144"/>
      <c r="KF380" s="144"/>
      <c r="KG380" s="144"/>
      <c r="KH380" s="144"/>
      <c r="KI380" s="144"/>
      <c r="KJ380" s="144"/>
      <c r="KK380" s="144"/>
      <c r="KL380" s="144"/>
      <c r="KM380" s="144"/>
      <c r="KN380" s="144"/>
      <c r="KO380" s="144"/>
      <c r="KP380" s="144"/>
      <c r="KQ380" s="144"/>
      <c r="KR380" s="144"/>
      <c r="KS380" s="144"/>
      <c r="KT380" s="144"/>
      <c r="KU380" s="144"/>
      <c r="KV380" s="144"/>
      <c r="KW380" s="144"/>
      <c r="KX380" s="144"/>
      <c r="KY380" s="144"/>
      <c r="KZ380" s="144"/>
      <c r="LA380" s="144"/>
      <c r="LB380" s="144"/>
      <c r="LC380" s="144"/>
      <c r="LD380" s="144"/>
      <c r="LE380" s="144"/>
      <c r="LF380" s="144"/>
      <c r="LG380" s="144"/>
      <c r="LH380" s="144"/>
      <c r="LI380" s="144"/>
      <c r="LJ380" s="144"/>
      <c r="LK380" s="144"/>
      <c r="LL380" s="144"/>
      <c r="LM380" s="144"/>
      <c r="LN380" s="144"/>
      <c r="LO380" s="144"/>
      <c r="LP380" s="144"/>
      <c r="LQ380" s="144"/>
      <c r="LR380" s="144"/>
      <c r="LS380" s="144"/>
      <c r="LT380" s="144"/>
      <c r="LU380" s="144"/>
      <c r="LV380" s="144"/>
      <c r="LW380" s="144"/>
      <c r="LX380" s="144"/>
      <c r="LY380" s="144"/>
      <c r="LZ380" s="144"/>
      <c r="MA380" s="144"/>
      <c r="MB380" s="144"/>
      <c r="MC380" s="144"/>
      <c r="MD380" s="144"/>
      <c r="ME380" s="144"/>
      <c r="MF380" s="144"/>
      <c r="MG380" s="144"/>
      <c r="MH380" s="144"/>
      <c r="MI380" s="144"/>
      <c r="MJ380" s="144"/>
      <c r="MK380" s="144"/>
      <c r="ML380" s="144"/>
      <c r="MM380" s="144"/>
      <c r="MN380" s="144"/>
      <c r="MO380" s="144"/>
      <c r="MP380" s="144"/>
      <c r="MQ380" s="144"/>
      <c r="MR380" s="144"/>
      <c r="MS380" s="144"/>
      <c r="MT380" s="144"/>
      <c r="MU380" s="144"/>
      <c r="MV380" s="144"/>
      <c r="MW380" s="144"/>
      <c r="MX380" s="144"/>
      <c r="MY380" s="144"/>
      <c r="MZ380" s="144"/>
      <c r="NA380" s="144"/>
      <c r="NB380" s="144"/>
      <c r="NC380" s="144"/>
      <c r="ND380" s="144"/>
      <c r="NE380" s="144"/>
      <c r="NF380" s="144"/>
      <c r="NG380" s="144"/>
      <c r="NH380" s="144"/>
      <c r="NI380" s="144"/>
      <c r="NJ380" s="144"/>
      <c r="NK380" s="144"/>
      <c r="NL380" s="144"/>
      <c r="NM380" s="144"/>
      <c r="NN380" s="144"/>
      <c r="NO380" s="144"/>
      <c r="NP380" s="144"/>
      <c r="NQ380" s="144"/>
      <c r="NR380" s="144"/>
      <c r="NS380" s="144"/>
      <c r="NT380" s="144"/>
      <c r="NU380" s="144"/>
      <c r="NV380" s="144"/>
      <c r="NW380" s="144"/>
      <c r="NX380" s="144"/>
      <c r="NY380" s="144"/>
      <c r="NZ380" s="144"/>
      <c r="OA380" s="144"/>
      <c r="OB380" s="144"/>
      <c r="OC380" s="144"/>
      <c r="OD380" s="144"/>
      <c r="OE380" s="144"/>
      <c r="OF380" s="144"/>
      <c r="OG380" s="144"/>
      <c r="OH380" s="144"/>
      <c r="OI380" s="144"/>
      <c r="OJ380" s="144"/>
      <c r="OK380" s="144"/>
      <c r="OL380" s="144"/>
      <c r="OM380" s="144"/>
      <c r="ON380" s="144"/>
      <c r="OO380" s="144"/>
      <c r="OP380" s="144"/>
      <c r="OQ380" s="144"/>
      <c r="OR380" s="144"/>
      <c r="OS380" s="144"/>
      <c r="OT380" s="144"/>
      <c r="OU380" s="144"/>
      <c r="OV380" s="144"/>
      <c r="OW380" s="144"/>
      <c r="OX380" s="144"/>
      <c r="OY380" s="144"/>
      <c r="OZ380" s="144"/>
      <c r="PA380" s="144"/>
      <c r="PB380" s="144"/>
      <c r="PC380" s="144"/>
      <c r="PD380" s="144"/>
      <c r="PE380" s="144"/>
      <c r="PF380" s="144"/>
      <c r="PG380" s="144"/>
      <c r="PH380" s="144"/>
      <c r="PI380" s="144"/>
      <c r="PJ380" s="144"/>
      <c r="PK380" s="144"/>
      <c r="PL380" s="144"/>
      <c r="PM380" s="144"/>
      <c r="PN380" s="144"/>
      <c r="PO380" s="144"/>
      <c r="PP380" s="144"/>
      <c r="PQ380" s="144"/>
      <c r="PR380" s="144"/>
      <c r="PS380" s="144"/>
      <c r="PT380" s="144"/>
      <c r="PU380" s="144"/>
      <c r="PV380" s="144"/>
      <c r="PW380" s="144"/>
      <c r="PX380" s="144"/>
      <c r="PY380" s="144"/>
      <c r="PZ380" s="144"/>
      <c r="QA380" s="144"/>
      <c r="QB380" s="144"/>
      <c r="QC380" s="144"/>
      <c r="QD380" s="144"/>
      <c r="QE380" s="144"/>
      <c r="QF380" s="144"/>
      <c r="QG380" s="144"/>
      <c r="QH380" s="144"/>
      <c r="QI380" s="144"/>
      <c r="QJ380" s="144"/>
      <c r="QK380" s="144"/>
      <c r="QL380" s="144"/>
      <c r="QM380" s="144"/>
      <c r="QN380" s="144"/>
      <c r="QO380" s="144"/>
      <c r="QP380" s="144"/>
      <c r="QQ380" s="144"/>
      <c r="QR380" s="144"/>
      <c r="QS380" s="144"/>
      <c r="QT380" s="144"/>
      <c r="QU380" s="144"/>
      <c r="QV380" s="144"/>
      <c r="QW380" s="144"/>
      <c r="QX380" s="144"/>
      <c r="QY380" s="144"/>
      <c r="QZ380" s="144"/>
      <c r="RA380" s="144"/>
      <c r="RB380" s="144"/>
      <c r="RC380" s="144"/>
      <c r="RD380" s="144"/>
      <c r="RE380" s="144"/>
      <c r="RF380" s="144"/>
      <c r="RG380" s="144"/>
      <c r="RH380" s="144"/>
      <c r="RI380" s="144"/>
      <c r="RJ380" s="144"/>
      <c r="RK380" s="144"/>
      <c r="RL380" s="144"/>
      <c r="RM380" s="144"/>
      <c r="RN380" s="144"/>
      <c r="RO380" s="144"/>
      <c r="RP380" s="144"/>
      <c r="RQ380" s="144"/>
      <c r="RR380" s="144"/>
      <c r="RS380" s="144"/>
      <c r="RT380" s="144"/>
      <c r="RU380" s="144"/>
      <c r="RV380" s="144"/>
      <c r="RW380" s="144"/>
      <c r="RX380" s="144"/>
      <c r="RY380" s="144"/>
      <c r="RZ380" s="144"/>
      <c r="SA380" s="144"/>
      <c r="SB380" s="144"/>
      <c r="SC380" s="144"/>
      <c r="SD380" s="144"/>
      <c r="SE380" s="144"/>
      <c r="SF380" s="144"/>
      <c r="SG380" s="144"/>
      <c r="SH380" s="144"/>
      <c r="SI380" s="144"/>
      <c r="SJ380" s="144"/>
      <c r="SK380" s="144"/>
      <c r="SL380" s="144"/>
      <c r="SM380" s="144"/>
      <c r="SN380" s="144"/>
      <c r="SO380" s="144"/>
      <c r="SP380" s="144"/>
      <c r="SQ380" s="144"/>
      <c r="SR380" s="144"/>
      <c r="SS380" s="144"/>
      <c r="ST380" s="144"/>
      <c r="SU380" s="144"/>
      <c r="SV380" s="144"/>
      <c r="SW380" s="144"/>
      <c r="SX380" s="144"/>
      <c r="SY380" s="144"/>
      <c r="SZ380" s="144"/>
      <c r="TA380" s="144"/>
      <c r="TB380" s="144"/>
      <c r="TC380" s="144"/>
      <c r="TD380" s="144"/>
      <c r="TE380" s="144"/>
      <c r="TF380" s="144"/>
      <c r="TG380" s="144"/>
      <c r="TH380" s="144"/>
      <c r="TI380" s="144"/>
      <c r="TJ380" s="144"/>
      <c r="TK380" s="144"/>
      <c r="TL380" s="144"/>
      <c r="TM380" s="144"/>
      <c r="TN380" s="144"/>
      <c r="TO380" s="144"/>
      <c r="TP380" s="144"/>
      <c r="TQ380" s="144"/>
      <c r="TR380" s="144"/>
      <c r="TS380" s="144"/>
      <c r="TT380" s="144"/>
      <c r="TU380" s="144"/>
      <c r="TV380" s="144"/>
      <c r="TW380" s="144"/>
      <c r="TX380" s="144"/>
      <c r="TY380" s="144"/>
      <c r="TZ380" s="144"/>
      <c r="UA380" s="144"/>
      <c r="UB380" s="144"/>
      <c r="UC380" s="144"/>
      <c r="UD380" s="144"/>
      <c r="UE380" s="144"/>
      <c r="UF380" s="144"/>
      <c r="UG380" s="144"/>
      <c r="UH380" s="144"/>
      <c r="UI380" s="144"/>
      <c r="UJ380" s="144"/>
      <c r="UK380" s="144"/>
      <c r="UL380" s="144"/>
      <c r="UM380" s="144"/>
      <c r="UN380" s="144"/>
      <c r="UO380" s="144"/>
      <c r="UP380" s="144"/>
      <c r="UQ380" s="144"/>
      <c r="UR380" s="144"/>
      <c r="US380" s="144"/>
      <c r="UT380" s="144"/>
      <c r="UU380" s="144"/>
      <c r="UV380" s="144"/>
      <c r="UW380" s="144"/>
      <c r="UX380" s="144"/>
      <c r="UY380" s="144"/>
      <c r="UZ380" s="144"/>
      <c r="VA380" s="144"/>
      <c r="VB380" s="144"/>
      <c r="VC380" s="144"/>
      <c r="VD380" s="144"/>
      <c r="VE380" s="144"/>
      <c r="VF380" s="144"/>
      <c r="VG380" s="144"/>
      <c r="VH380" s="144"/>
      <c r="VI380" s="144"/>
      <c r="VJ380" s="144"/>
      <c r="VK380" s="144"/>
      <c r="VL380" s="144"/>
      <c r="VM380" s="144"/>
      <c r="VN380" s="144"/>
      <c r="VO380" s="144"/>
      <c r="VP380" s="144"/>
      <c r="VQ380" s="144"/>
      <c r="VR380" s="144"/>
      <c r="VS380" s="144"/>
      <c r="VT380" s="144"/>
      <c r="VU380" s="144"/>
      <c r="VV380" s="144"/>
      <c r="VW380" s="144"/>
      <c r="VX380" s="144"/>
      <c r="VY380" s="144"/>
      <c r="VZ380" s="144"/>
      <c r="WA380" s="144"/>
      <c r="WB380" s="144"/>
      <c r="WC380" s="144"/>
      <c r="WD380" s="144"/>
      <c r="WE380" s="144"/>
      <c r="WF380" s="144"/>
      <c r="WG380" s="144"/>
      <c r="WH380" s="144"/>
      <c r="WI380" s="144"/>
      <c r="WJ380" s="144"/>
      <c r="WK380" s="144"/>
      <c r="WL380" s="144"/>
      <c r="WM380" s="144"/>
      <c r="WN380" s="144"/>
      <c r="WO380" s="144"/>
      <c r="WP380" s="144"/>
      <c r="WQ380" s="144"/>
      <c r="WR380" s="144"/>
      <c r="WS380" s="144"/>
      <c r="WT380" s="144"/>
      <c r="WU380" s="144"/>
      <c r="WV380" s="144"/>
      <c r="WW380" s="144"/>
      <c r="WX380" s="144"/>
      <c r="WY380" s="144"/>
      <c r="WZ380" s="144"/>
      <c r="XA380" s="144"/>
      <c r="XB380" s="144"/>
      <c r="XC380" s="144"/>
      <c r="XD380" s="144"/>
      <c r="XE380" s="144"/>
      <c r="XF380" s="144"/>
      <c r="XG380" s="144"/>
      <c r="XH380" s="144"/>
      <c r="XI380" s="144"/>
      <c r="XJ380" s="144"/>
      <c r="XK380" s="144"/>
      <c r="XL380" s="144"/>
      <c r="XM380" s="144"/>
      <c r="XN380" s="144"/>
      <c r="XO380" s="144"/>
      <c r="XP380" s="144"/>
      <c r="XQ380" s="144"/>
      <c r="XR380" s="144"/>
      <c r="XS380" s="144"/>
      <c r="XT380" s="144"/>
      <c r="XU380" s="144"/>
      <c r="XV380" s="144"/>
      <c r="XW380" s="144"/>
      <c r="XX380" s="144"/>
      <c r="XY380" s="144"/>
      <c r="XZ380" s="144"/>
      <c r="YA380" s="144"/>
      <c r="YB380" s="144"/>
      <c r="YC380" s="144"/>
      <c r="YD380" s="144"/>
      <c r="YE380" s="144"/>
      <c r="YF380" s="144"/>
      <c r="YG380" s="144"/>
      <c r="YH380" s="144"/>
      <c r="YI380" s="144"/>
      <c r="YJ380" s="144"/>
      <c r="YK380" s="144"/>
      <c r="YL380" s="144"/>
      <c r="YM380" s="144"/>
      <c r="YN380" s="144"/>
      <c r="YO380" s="144"/>
      <c r="YP380" s="144"/>
      <c r="YQ380" s="144"/>
      <c r="YR380" s="144"/>
      <c r="YS380" s="144"/>
      <c r="YT380" s="144"/>
      <c r="YU380" s="144"/>
      <c r="YV380" s="144"/>
      <c r="YW380" s="144"/>
      <c r="YX380" s="144"/>
      <c r="YY380" s="144"/>
      <c r="YZ380" s="144"/>
      <c r="ZA380" s="144"/>
      <c r="ZB380" s="144"/>
      <c r="ZC380" s="144"/>
      <c r="ZD380" s="144"/>
      <c r="ZE380" s="144"/>
      <c r="ZF380" s="144"/>
      <c r="ZG380" s="144"/>
      <c r="ZH380" s="144"/>
      <c r="ZI380" s="144"/>
      <c r="ZJ380" s="144"/>
      <c r="ZK380" s="144"/>
      <c r="ZL380" s="144"/>
      <c r="ZM380" s="144"/>
      <c r="ZN380" s="144"/>
      <c r="ZO380" s="144"/>
      <c r="ZP380" s="144"/>
      <c r="ZQ380" s="144"/>
      <c r="ZR380" s="144"/>
      <c r="ZS380" s="144"/>
      <c r="ZT380" s="144"/>
      <c r="ZU380" s="144"/>
      <c r="ZV380" s="144"/>
      <c r="ZW380" s="144"/>
      <c r="ZX380" s="144"/>
      <c r="ZY380" s="144"/>
      <c r="ZZ380" s="144"/>
      <c r="AAA380" s="144"/>
      <c r="AAB380" s="144"/>
      <c r="AAC380" s="144"/>
      <c r="AAD380" s="144"/>
      <c r="AAE380" s="144"/>
      <c r="AAF380" s="144"/>
      <c r="AAG380" s="144"/>
      <c r="AAH380" s="144"/>
      <c r="AAI380" s="144"/>
      <c r="AAJ380" s="144"/>
      <c r="AAK380" s="144"/>
      <c r="AAL380" s="144"/>
      <c r="AAM380" s="144"/>
      <c r="AAN380" s="144"/>
      <c r="AAO380" s="144"/>
      <c r="AAP380" s="144"/>
      <c r="AAQ380" s="144"/>
      <c r="AAR380" s="144"/>
      <c r="AAS380" s="144"/>
      <c r="AAT380" s="144"/>
      <c r="AAU380" s="144"/>
      <c r="AAV380" s="144"/>
      <c r="AAW380" s="144"/>
      <c r="AAX380" s="144"/>
      <c r="AAY380" s="144"/>
      <c r="AAZ380" s="144"/>
      <c r="ABA380" s="144"/>
      <c r="ABB380" s="144"/>
      <c r="ABC380" s="144"/>
      <c r="ABD380" s="144"/>
      <c r="ABE380" s="144"/>
      <c r="ABF380" s="144"/>
      <c r="ABG380" s="144"/>
      <c r="ABH380" s="144"/>
      <c r="ABI380" s="144"/>
      <c r="ABJ380" s="144"/>
      <c r="ABK380" s="144"/>
      <c r="ABL380" s="144"/>
      <c r="ABM380" s="144"/>
      <c r="ABN380" s="144"/>
      <c r="ABO380" s="144"/>
      <c r="ABP380" s="144"/>
      <c r="ABQ380" s="144"/>
      <c r="ABR380" s="144"/>
      <c r="ABS380" s="144"/>
      <c r="ABT380" s="144"/>
      <c r="ABU380" s="144"/>
      <c r="ABV380" s="144"/>
      <c r="ABW380" s="144"/>
      <c r="ABX380" s="144"/>
      <c r="ABY380" s="144"/>
      <c r="ABZ380" s="144"/>
      <c r="ACA380" s="144"/>
      <c r="ACB380" s="144"/>
      <c r="ACC380" s="144"/>
      <c r="ACD380" s="144"/>
      <c r="ACE380" s="144"/>
      <c r="ACF380" s="144"/>
      <c r="ACG380" s="144"/>
      <c r="ACH380" s="144"/>
      <c r="ACI380" s="144"/>
      <c r="ACJ380" s="144"/>
      <c r="ACK380" s="144"/>
      <c r="ACL380" s="144"/>
      <c r="ACM380" s="144"/>
      <c r="ACN380" s="144"/>
      <c r="ACO380" s="144"/>
      <c r="ACP380" s="144"/>
      <c r="ACQ380" s="144"/>
      <c r="ACR380" s="144"/>
      <c r="ACS380" s="144"/>
      <c r="ACT380" s="144"/>
      <c r="ACU380" s="144"/>
      <c r="ACV380" s="144"/>
      <c r="ACW380" s="144"/>
      <c r="ACX380" s="144"/>
      <c r="ACY380" s="144"/>
      <c r="ACZ380" s="144"/>
      <c r="ADA380" s="144"/>
    </row>
    <row r="381" spans="1:781" s="126" customFormat="1" ht="15" customHeight="1" x14ac:dyDescent="0.3">
      <c r="A381" s="216"/>
      <c r="B381" s="221"/>
      <c r="C381" s="261"/>
      <c r="D381" s="223"/>
      <c r="E381" s="219"/>
      <c r="F381" s="224"/>
      <c r="G381" s="218"/>
      <c r="H381" s="224"/>
      <c r="I381" s="225"/>
      <c r="J381" s="226"/>
      <c r="K381" s="216"/>
      <c r="L381" s="217"/>
      <c r="M381" s="218"/>
      <c r="N381" s="219"/>
      <c r="O381" s="220"/>
      <c r="P381" s="221"/>
      <c r="Q381" s="258"/>
      <c r="R381" s="258"/>
      <c r="S381" s="266"/>
      <c r="T381" s="235"/>
      <c r="U381" s="235"/>
      <c r="V381" s="267"/>
      <c r="W381" s="267"/>
      <c r="X381" s="267"/>
      <c r="Y381" s="267"/>
      <c r="Z381" s="267"/>
      <c r="AA381" s="267"/>
      <c r="AB381" s="268"/>
      <c r="AC381" s="269"/>
      <c r="AD381" s="269"/>
      <c r="AE381" s="269"/>
      <c r="AF381" s="269"/>
      <c r="AG381" s="269"/>
      <c r="AH381" s="269"/>
      <c r="AI381" s="269"/>
      <c r="AJ381" s="269"/>
      <c r="AK381" s="269"/>
      <c r="AL381" s="269"/>
      <c r="AM381" s="269"/>
      <c r="AN381" s="269"/>
      <c r="AO381" s="269"/>
      <c r="AP381" s="144"/>
      <c r="AQ381" s="144"/>
      <c r="AR381" s="144"/>
      <c r="AS381" s="144"/>
      <c r="AT381" s="144"/>
      <c r="AU381" s="144"/>
      <c r="AV381" s="144"/>
      <c r="AW381" s="144"/>
      <c r="AX381" s="144"/>
      <c r="AY381" s="144"/>
      <c r="AZ381" s="144"/>
      <c r="BA381" s="144"/>
      <c r="BB381" s="144"/>
      <c r="BC381" s="144"/>
      <c r="BD381" s="144"/>
      <c r="BE381" s="144"/>
      <c r="BF381" s="144"/>
      <c r="BG381" s="144"/>
      <c r="BH381" s="144"/>
      <c r="BI381" s="144"/>
      <c r="BJ381" s="144"/>
      <c r="BK381" s="144"/>
      <c r="BL381" s="144"/>
      <c r="BM381" s="144"/>
      <c r="BN381" s="144"/>
      <c r="BO381" s="144"/>
      <c r="BP381" s="144"/>
      <c r="BQ381" s="144"/>
      <c r="BR381" s="144"/>
      <c r="BS381" s="144"/>
      <c r="BT381" s="144"/>
      <c r="BU381" s="144"/>
      <c r="BV381" s="144"/>
      <c r="BW381" s="144"/>
      <c r="BX381" s="144"/>
      <c r="BY381" s="144"/>
      <c r="BZ381" s="144"/>
      <c r="CA381" s="144"/>
      <c r="CB381" s="144"/>
      <c r="CC381" s="144"/>
      <c r="CD381" s="144"/>
      <c r="CE381" s="144"/>
      <c r="CF381" s="144"/>
      <c r="CG381" s="144"/>
      <c r="CH381" s="144"/>
      <c r="CI381" s="144"/>
      <c r="CJ381" s="144"/>
      <c r="CK381" s="144"/>
      <c r="CL381" s="144"/>
      <c r="CM381" s="144"/>
      <c r="CN381" s="144"/>
      <c r="CO381" s="144"/>
      <c r="CP381" s="144"/>
      <c r="CQ381" s="144"/>
      <c r="CR381" s="144"/>
      <c r="CS381" s="144"/>
      <c r="CT381" s="144"/>
      <c r="CU381" s="144"/>
      <c r="CV381" s="144"/>
      <c r="CW381" s="144"/>
      <c r="CX381" s="144"/>
      <c r="CY381" s="144"/>
      <c r="CZ381" s="144"/>
      <c r="DA381" s="144"/>
      <c r="DB381" s="144"/>
      <c r="DC381" s="144"/>
      <c r="DD381" s="144"/>
      <c r="DE381" s="144"/>
      <c r="DF381" s="144"/>
      <c r="DG381" s="144"/>
      <c r="DH381" s="144"/>
      <c r="DI381" s="144"/>
      <c r="DJ381" s="144"/>
      <c r="DK381" s="144"/>
      <c r="DL381" s="144"/>
      <c r="DM381" s="144"/>
      <c r="DN381" s="144"/>
      <c r="DO381" s="144"/>
      <c r="DP381" s="144"/>
      <c r="DQ381" s="144"/>
      <c r="DR381" s="144"/>
      <c r="DS381" s="144"/>
      <c r="DT381" s="144"/>
      <c r="DU381" s="144"/>
      <c r="DV381" s="144"/>
      <c r="DW381" s="144"/>
      <c r="DX381" s="144"/>
      <c r="DY381" s="144"/>
      <c r="DZ381" s="144"/>
      <c r="EA381" s="144"/>
      <c r="EB381" s="144"/>
      <c r="EC381" s="144"/>
      <c r="ED381" s="144"/>
      <c r="EE381" s="144"/>
      <c r="EF381" s="144"/>
      <c r="EG381" s="144"/>
      <c r="EH381" s="144"/>
      <c r="EI381" s="144"/>
      <c r="EJ381" s="144"/>
      <c r="EK381" s="144"/>
      <c r="EL381" s="144"/>
      <c r="EM381" s="144"/>
      <c r="EN381" s="144"/>
      <c r="EO381" s="144"/>
      <c r="EP381" s="144"/>
      <c r="EQ381" s="144"/>
      <c r="ER381" s="144"/>
      <c r="ES381" s="144"/>
      <c r="ET381" s="144"/>
      <c r="EU381" s="144"/>
      <c r="EV381" s="144"/>
      <c r="EW381" s="144"/>
      <c r="EX381" s="144"/>
      <c r="EY381" s="144"/>
      <c r="EZ381" s="144"/>
      <c r="FA381" s="144"/>
      <c r="FB381" s="144"/>
      <c r="FC381" s="144"/>
      <c r="FD381" s="144"/>
      <c r="FE381" s="144"/>
      <c r="FF381" s="144"/>
      <c r="FG381" s="144"/>
      <c r="FH381" s="144"/>
      <c r="FI381" s="144"/>
      <c r="FJ381" s="144"/>
      <c r="FK381" s="144"/>
      <c r="FL381" s="144"/>
      <c r="FM381" s="144"/>
      <c r="FN381" s="144"/>
      <c r="FO381" s="144"/>
      <c r="FP381" s="144"/>
      <c r="FQ381" s="144"/>
      <c r="FR381" s="144"/>
      <c r="FS381" s="144"/>
      <c r="FT381" s="144"/>
      <c r="FU381" s="144"/>
      <c r="FV381" s="144"/>
      <c r="FW381" s="144"/>
      <c r="FX381" s="144"/>
      <c r="FY381" s="144"/>
      <c r="FZ381" s="144"/>
      <c r="GA381" s="144"/>
      <c r="GB381" s="144"/>
      <c r="GC381" s="144"/>
      <c r="GD381" s="144"/>
      <c r="GE381" s="144"/>
      <c r="GF381" s="144"/>
      <c r="GG381" s="144"/>
      <c r="GH381" s="144"/>
      <c r="GI381" s="144"/>
      <c r="GJ381" s="144"/>
      <c r="GK381" s="144"/>
      <c r="GL381" s="144"/>
      <c r="GM381" s="144"/>
      <c r="GN381" s="144"/>
      <c r="GO381" s="144"/>
      <c r="GP381" s="144"/>
      <c r="GQ381" s="144"/>
      <c r="GR381" s="144"/>
      <c r="GS381" s="144"/>
      <c r="GT381" s="144"/>
      <c r="GU381" s="144"/>
      <c r="GV381" s="144"/>
      <c r="GW381" s="144"/>
      <c r="GX381" s="144"/>
      <c r="GY381" s="144"/>
      <c r="GZ381" s="144"/>
      <c r="HA381" s="144"/>
      <c r="HB381" s="144"/>
      <c r="HC381" s="144"/>
      <c r="HD381" s="144"/>
      <c r="HE381" s="144"/>
      <c r="HF381" s="144"/>
      <c r="HG381" s="144"/>
      <c r="HH381" s="144"/>
      <c r="HI381" s="144"/>
      <c r="HJ381" s="144"/>
      <c r="HK381" s="144"/>
      <c r="HL381" s="144"/>
      <c r="HM381" s="144"/>
      <c r="HN381" s="144"/>
      <c r="HO381" s="144"/>
      <c r="HP381" s="144"/>
      <c r="HQ381" s="144"/>
      <c r="HR381" s="144"/>
      <c r="HS381" s="144"/>
      <c r="HT381" s="144"/>
      <c r="HU381" s="144"/>
      <c r="HV381" s="144"/>
      <c r="HW381" s="144"/>
      <c r="HX381" s="144"/>
      <c r="HY381" s="144"/>
      <c r="HZ381" s="144"/>
      <c r="IA381" s="144"/>
      <c r="IB381" s="144"/>
      <c r="IC381" s="144"/>
      <c r="ID381" s="144"/>
      <c r="IE381" s="144"/>
      <c r="IF381" s="144"/>
      <c r="IG381" s="144"/>
      <c r="IH381" s="144"/>
      <c r="II381" s="144"/>
      <c r="IJ381" s="144"/>
      <c r="IK381" s="144"/>
      <c r="IL381" s="144"/>
      <c r="IM381" s="144"/>
      <c r="IN381" s="144"/>
      <c r="IO381" s="144"/>
      <c r="IP381" s="144"/>
      <c r="IQ381" s="144"/>
      <c r="IR381" s="144"/>
      <c r="IS381" s="144"/>
      <c r="IT381" s="144"/>
      <c r="IU381" s="144"/>
      <c r="IV381" s="144"/>
      <c r="IW381" s="144"/>
      <c r="IX381" s="144"/>
      <c r="IY381" s="144"/>
      <c r="IZ381" s="144"/>
      <c r="JA381" s="144"/>
      <c r="JB381" s="144"/>
      <c r="JC381" s="144"/>
      <c r="JD381" s="144"/>
      <c r="JE381" s="144"/>
      <c r="JF381" s="144"/>
      <c r="JG381" s="144"/>
      <c r="JH381" s="144"/>
      <c r="JI381" s="144"/>
      <c r="JJ381" s="144"/>
      <c r="JK381" s="144"/>
      <c r="JL381" s="144"/>
      <c r="JM381" s="144"/>
      <c r="JN381" s="144"/>
      <c r="JO381" s="144"/>
      <c r="JP381" s="144"/>
      <c r="JQ381" s="144"/>
      <c r="JR381" s="144"/>
      <c r="JS381" s="144"/>
      <c r="JT381" s="144"/>
      <c r="JU381" s="144"/>
      <c r="JV381" s="144"/>
      <c r="JW381" s="144"/>
      <c r="JX381" s="144"/>
      <c r="JY381" s="144"/>
      <c r="JZ381" s="144"/>
      <c r="KA381" s="144"/>
      <c r="KB381" s="144"/>
      <c r="KC381" s="144"/>
      <c r="KD381" s="144"/>
      <c r="KE381" s="144"/>
      <c r="KF381" s="144"/>
      <c r="KG381" s="144"/>
      <c r="KH381" s="144"/>
      <c r="KI381" s="144"/>
      <c r="KJ381" s="144"/>
      <c r="KK381" s="144"/>
      <c r="KL381" s="144"/>
      <c r="KM381" s="144"/>
      <c r="KN381" s="144"/>
      <c r="KO381" s="144"/>
      <c r="KP381" s="144"/>
      <c r="KQ381" s="144"/>
      <c r="KR381" s="144"/>
      <c r="KS381" s="144"/>
      <c r="KT381" s="144"/>
      <c r="KU381" s="144"/>
      <c r="KV381" s="144"/>
      <c r="KW381" s="144"/>
      <c r="KX381" s="144"/>
      <c r="KY381" s="144"/>
      <c r="KZ381" s="144"/>
      <c r="LA381" s="144"/>
      <c r="LB381" s="144"/>
      <c r="LC381" s="144"/>
      <c r="LD381" s="144"/>
      <c r="LE381" s="144"/>
      <c r="LF381" s="144"/>
      <c r="LG381" s="144"/>
      <c r="LH381" s="144"/>
      <c r="LI381" s="144"/>
      <c r="LJ381" s="144"/>
      <c r="LK381" s="144"/>
      <c r="LL381" s="144"/>
      <c r="LM381" s="144"/>
      <c r="LN381" s="144"/>
      <c r="LO381" s="144"/>
      <c r="LP381" s="144"/>
      <c r="LQ381" s="144"/>
      <c r="LR381" s="144"/>
      <c r="LS381" s="144"/>
      <c r="LT381" s="144"/>
      <c r="LU381" s="144"/>
      <c r="LV381" s="144"/>
      <c r="LW381" s="144"/>
      <c r="LX381" s="144"/>
      <c r="LY381" s="144"/>
      <c r="LZ381" s="144"/>
      <c r="MA381" s="144"/>
      <c r="MB381" s="144"/>
      <c r="MC381" s="144"/>
      <c r="MD381" s="144"/>
      <c r="ME381" s="144"/>
      <c r="MF381" s="144"/>
      <c r="MG381" s="144"/>
      <c r="MH381" s="144"/>
      <c r="MI381" s="144"/>
      <c r="MJ381" s="144"/>
      <c r="MK381" s="144"/>
      <c r="ML381" s="144"/>
      <c r="MM381" s="144"/>
      <c r="MN381" s="144"/>
      <c r="MO381" s="144"/>
      <c r="MP381" s="144"/>
      <c r="MQ381" s="144"/>
      <c r="MR381" s="144"/>
      <c r="MS381" s="144"/>
      <c r="MT381" s="144"/>
      <c r="MU381" s="144"/>
      <c r="MV381" s="144"/>
      <c r="MW381" s="144"/>
      <c r="MX381" s="144"/>
      <c r="MY381" s="144"/>
      <c r="MZ381" s="144"/>
      <c r="NA381" s="144"/>
      <c r="NB381" s="144"/>
      <c r="NC381" s="144"/>
      <c r="ND381" s="144"/>
      <c r="NE381" s="144"/>
      <c r="NF381" s="144"/>
      <c r="NG381" s="144"/>
      <c r="NH381" s="144"/>
      <c r="NI381" s="144"/>
      <c r="NJ381" s="144"/>
      <c r="NK381" s="144"/>
      <c r="NL381" s="144"/>
      <c r="NM381" s="144"/>
      <c r="NN381" s="144"/>
      <c r="NO381" s="144"/>
      <c r="NP381" s="144"/>
      <c r="NQ381" s="144"/>
      <c r="NR381" s="144"/>
      <c r="NS381" s="144"/>
      <c r="NT381" s="144"/>
      <c r="NU381" s="144"/>
      <c r="NV381" s="144"/>
      <c r="NW381" s="144"/>
      <c r="NX381" s="144"/>
      <c r="NY381" s="144"/>
      <c r="NZ381" s="144"/>
      <c r="OA381" s="144"/>
      <c r="OB381" s="144"/>
      <c r="OC381" s="144"/>
      <c r="OD381" s="144"/>
      <c r="OE381" s="144"/>
      <c r="OF381" s="144"/>
      <c r="OG381" s="144"/>
      <c r="OH381" s="144"/>
      <c r="OI381" s="144"/>
      <c r="OJ381" s="144"/>
      <c r="OK381" s="144"/>
      <c r="OL381" s="144"/>
      <c r="OM381" s="144"/>
      <c r="ON381" s="144"/>
      <c r="OO381" s="144"/>
      <c r="OP381" s="144"/>
      <c r="OQ381" s="144"/>
      <c r="OR381" s="144"/>
      <c r="OS381" s="144"/>
      <c r="OT381" s="144"/>
      <c r="OU381" s="144"/>
      <c r="OV381" s="144"/>
      <c r="OW381" s="144"/>
      <c r="OX381" s="144"/>
      <c r="OY381" s="144"/>
      <c r="OZ381" s="144"/>
      <c r="PA381" s="144"/>
      <c r="PB381" s="144"/>
      <c r="PC381" s="144"/>
      <c r="PD381" s="144"/>
      <c r="PE381" s="144"/>
      <c r="PF381" s="144"/>
      <c r="PG381" s="144"/>
      <c r="PH381" s="144"/>
      <c r="PI381" s="144"/>
      <c r="PJ381" s="144"/>
      <c r="PK381" s="144"/>
      <c r="PL381" s="144"/>
      <c r="PM381" s="144"/>
      <c r="PN381" s="144"/>
      <c r="PO381" s="144"/>
      <c r="PP381" s="144"/>
      <c r="PQ381" s="144"/>
      <c r="PR381" s="144"/>
      <c r="PS381" s="144"/>
      <c r="PT381" s="144"/>
      <c r="PU381" s="144"/>
      <c r="PV381" s="144"/>
      <c r="PW381" s="144"/>
      <c r="PX381" s="144"/>
      <c r="PY381" s="144"/>
      <c r="PZ381" s="144"/>
      <c r="QA381" s="144"/>
      <c r="QB381" s="144"/>
      <c r="QC381" s="144"/>
      <c r="QD381" s="144"/>
      <c r="QE381" s="144"/>
      <c r="QF381" s="144"/>
      <c r="QG381" s="144"/>
      <c r="QH381" s="144"/>
      <c r="QI381" s="144"/>
      <c r="QJ381" s="144"/>
      <c r="QK381" s="144"/>
      <c r="QL381" s="144"/>
      <c r="QM381" s="144"/>
      <c r="QN381" s="144"/>
      <c r="QO381" s="144"/>
      <c r="QP381" s="144"/>
      <c r="QQ381" s="144"/>
      <c r="QR381" s="144"/>
      <c r="QS381" s="144"/>
      <c r="QT381" s="144"/>
      <c r="QU381" s="144"/>
      <c r="QV381" s="144"/>
      <c r="QW381" s="144"/>
      <c r="QX381" s="144"/>
      <c r="QY381" s="144"/>
      <c r="QZ381" s="144"/>
      <c r="RA381" s="144"/>
      <c r="RB381" s="144"/>
      <c r="RC381" s="144"/>
      <c r="RD381" s="144"/>
      <c r="RE381" s="144"/>
      <c r="RF381" s="144"/>
      <c r="RG381" s="144"/>
      <c r="RH381" s="144"/>
      <c r="RI381" s="144"/>
      <c r="RJ381" s="144"/>
      <c r="RK381" s="144"/>
      <c r="RL381" s="144"/>
      <c r="RM381" s="144"/>
      <c r="RN381" s="144"/>
      <c r="RO381" s="144"/>
      <c r="RP381" s="144"/>
      <c r="RQ381" s="144"/>
      <c r="RR381" s="144"/>
      <c r="RS381" s="144"/>
      <c r="RT381" s="144"/>
      <c r="RU381" s="144"/>
      <c r="RV381" s="144"/>
      <c r="RW381" s="144"/>
      <c r="RX381" s="144"/>
      <c r="RY381" s="144"/>
      <c r="RZ381" s="144"/>
      <c r="SA381" s="144"/>
      <c r="SB381" s="144"/>
      <c r="SC381" s="144"/>
      <c r="SD381" s="144"/>
      <c r="SE381" s="144"/>
      <c r="SF381" s="144"/>
      <c r="SG381" s="144"/>
      <c r="SH381" s="144"/>
      <c r="SI381" s="144"/>
      <c r="SJ381" s="144"/>
      <c r="SK381" s="144"/>
      <c r="SL381" s="144"/>
      <c r="SM381" s="144"/>
      <c r="SN381" s="144"/>
      <c r="SO381" s="144"/>
      <c r="SP381" s="144"/>
      <c r="SQ381" s="144"/>
      <c r="SR381" s="144"/>
      <c r="SS381" s="144"/>
      <c r="ST381" s="144"/>
      <c r="SU381" s="144"/>
      <c r="SV381" s="144"/>
      <c r="SW381" s="144"/>
      <c r="SX381" s="144"/>
      <c r="SY381" s="144"/>
      <c r="SZ381" s="144"/>
      <c r="TA381" s="144"/>
      <c r="TB381" s="144"/>
      <c r="TC381" s="144"/>
      <c r="TD381" s="144"/>
      <c r="TE381" s="144"/>
      <c r="TF381" s="144"/>
      <c r="TG381" s="144"/>
      <c r="TH381" s="144"/>
      <c r="TI381" s="144"/>
      <c r="TJ381" s="144"/>
      <c r="TK381" s="144"/>
      <c r="TL381" s="144"/>
      <c r="TM381" s="144"/>
      <c r="TN381" s="144"/>
      <c r="TO381" s="144"/>
      <c r="TP381" s="144"/>
      <c r="TQ381" s="144"/>
      <c r="TR381" s="144"/>
      <c r="TS381" s="144"/>
      <c r="TT381" s="144"/>
      <c r="TU381" s="144"/>
      <c r="TV381" s="144"/>
      <c r="TW381" s="144"/>
      <c r="TX381" s="144"/>
      <c r="TY381" s="144"/>
      <c r="TZ381" s="144"/>
      <c r="UA381" s="144"/>
      <c r="UB381" s="144"/>
      <c r="UC381" s="144"/>
      <c r="UD381" s="144"/>
      <c r="UE381" s="144"/>
      <c r="UF381" s="144"/>
      <c r="UG381" s="144"/>
      <c r="UH381" s="144"/>
      <c r="UI381" s="144"/>
      <c r="UJ381" s="144"/>
      <c r="UK381" s="144"/>
      <c r="UL381" s="144"/>
      <c r="UM381" s="144"/>
      <c r="UN381" s="144"/>
      <c r="UO381" s="144"/>
      <c r="UP381" s="144"/>
      <c r="UQ381" s="144"/>
      <c r="UR381" s="144"/>
      <c r="US381" s="144"/>
      <c r="UT381" s="144"/>
      <c r="UU381" s="144"/>
      <c r="UV381" s="144"/>
      <c r="UW381" s="144"/>
      <c r="UX381" s="144"/>
      <c r="UY381" s="144"/>
      <c r="UZ381" s="144"/>
      <c r="VA381" s="144"/>
      <c r="VB381" s="144"/>
      <c r="VC381" s="144"/>
      <c r="VD381" s="144"/>
      <c r="VE381" s="144"/>
      <c r="VF381" s="144"/>
      <c r="VG381" s="144"/>
      <c r="VH381" s="144"/>
      <c r="VI381" s="144"/>
      <c r="VJ381" s="144"/>
      <c r="VK381" s="144"/>
      <c r="VL381" s="144"/>
      <c r="VM381" s="144"/>
      <c r="VN381" s="144"/>
      <c r="VO381" s="144"/>
      <c r="VP381" s="144"/>
      <c r="VQ381" s="144"/>
      <c r="VR381" s="144"/>
      <c r="VS381" s="144"/>
      <c r="VT381" s="144"/>
      <c r="VU381" s="144"/>
      <c r="VV381" s="144"/>
      <c r="VW381" s="144"/>
      <c r="VX381" s="144"/>
      <c r="VY381" s="144"/>
      <c r="VZ381" s="144"/>
      <c r="WA381" s="144"/>
      <c r="WB381" s="144"/>
      <c r="WC381" s="144"/>
      <c r="WD381" s="144"/>
      <c r="WE381" s="144"/>
      <c r="WF381" s="144"/>
      <c r="WG381" s="144"/>
      <c r="WH381" s="144"/>
      <c r="WI381" s="144"/>
      <c r="WJ381" s="144"/>
      <c r="WK381" s="144"/>
      <c r="WL381" s="144"/>
      <c r="WM381" s="144"/>
      <c r="WN381" s="144"/>
      <c r="WO381" s="144"/>
      <c r="WP381" s="144"/>
      <c r="WQ381" s="144"/>
      <c r="WR381" s="144"/>
      <c r="WS381" s="144"/>
      <c r="WT381" s="144"/>
      <c r="WU381" s="144"/>
      <c r="WV381" s="144"/>
      <c r="WW381" s="144"/>
      <c r="WX381" s="144"/>
      <c r="WY381" s="144"/>
      <c r="WZ381" s="144"/>
      <c r="XA381" s="144"/>
      <c r="XB381" s="144"/>
      <c r="XC381" s="144"/>
      <c r="XD381" s="144"/>
      <c r="XE381" s="144"/>
      <c r="XF381" s="144"/>
      <c r="XG381" s="144"/>
      <c r="XH381" s="144"/>
      <c r="XI381" s="144"/>
      <c r="XJ381" s="144"/>
      <c r="XK381" s="144"/>
      <c r="XL381" s="144"/>
      <c r="XM381" s="144"/>
      <c r="XN381" s="144"/>
      <c r="XO381" s="144"/>
      <c r="XP381" s="144"/>
      <c r="XQ381" s="144"/>
      <c r="XR381" s="144"/>
      <c r="XS381" s="144"/>
      <c r="XT381" s="144"/>
      <c r="XU381" s="144"/>
      <c r="XV381" s="144"/>
      <c r="XW381" s="144"/>
      <c r="XX381" s="144"/>
      <c r="XY381" s="144"/>
      <c r="XZ381" s="144"/>
      <c r="YA381" s="144"/>
      <c r="YB381" s="144"/>
      <c r="YC381" s="144"/>
      <c r="YD381" s="144"/>
      <c r="YE381" s="144"/>
      <c r="YF381" s="144"/>
      <c r="YG381" s="144"/>
      <c r="YH381" s="144"/>
      <c r="YI381" s="144"/>
      <c r="YJ381" s="144"/>
      <c r="YK381" s="144"/>
      <c r="YL381" s="144"/>
      <c r="YM381" s="144"/>
      <c r="YN381" s="144"/>
      <c r="YO381" s="144"/>
      <c r="YP381" s="144"/>
      <c r="YQ381" s="144"/>
      <c r="YR381" s="144"/>
      <c r="YS381" s="144"/>
      <c r="YT381" s="144"/>
      <c r="YU381" s="144"/>
      <c r="YV381" s="144"/>
      <c r="YW381" s="144"/>
      <c r="YX381" s="144"/>
      <c r="YY381" s="144"/>
      <c r="YZ381" s="144"/>
      <c r="ZA381" s="144"/>
      <c r="ZB381" s="144"/>
      <c r="ZC381" s="144"/>
      <c r="ZD381" s="144"/>
      <c r="ZE381" s="144"/>
      <c r="ZF381" s="144"/>
      <c r="ZG381" s="144"/>
      <c r="ZH381" s="144"/>
      <c r="ZI381" s="144"/>
      <c r="ZJ381" s="144"/>
      <c r="ZK381" s="144"/>
      <c r="ZL381" s="144"/>
      <c r="ZM381" s="144"/>
      <c r="ZN381" s="144"/>
      <c r="ZO381" s="144"/>
      <c r="ZP381" s="144"/>
      <c r="ZQ381" s="144"/>
      <c r="ZR381" s="144"/>
      <c r="ZS381" s="144"/>
      <c r="ZT381" s="144"/>
      <c r="ZU381" s="144"/>
      <c r="ZV381" s="144"/>
      <c r="ZW381" s="144"/>
      <c r="ZX381" s="144"/>
      <c r="ZY381" s="144"/>
      <c r="ZZ381" s="144"/>
      <c r="AAA381" s="144"/>
      <c r="AAB381" s="144"/>
      <c r="AAC381" s="144"/>
      <c r="AAD381" s="144"/>
      <c r="AAE381" s="144"/>
      <c r="AAF381" s="144"/>
      <c r="AAG381" s="144"/>
      <c r="AAH381" s="144"/>
      <c r="AAI381" s="144"/>
      <c r="AAJ381" s="144"/>
      <c r="AAK381" s="144"/>
      <c r="AAL381" s="144"/>
      <c r="AAM381" s="144"/>
      <c r="AAN381" s="144"/>
      <c r="AAO381" s="144"/>
      <c r="AAP381" s="144"/>
      <c r="AAQ381" s="144"/>
      <c r="AAR381" s="144"/>
      <c r="AAS381" s="144"/>
      <c r="AAT381" s="144"/>
      <c r="AAU381" s="144"/>
      <c r="AAV381" s="144"/>
      <c r="AAW381" s="144"/>
      <c r="AAX381" s="144"/>
      <c r="AAY381" s="144"/>
      <c r="AAZ381" s="144"/>
      <c r="ABA381" s="144"/>
      <c r="ABB381" s="144"/>
      <c r="ABC381" s="144"/>
      <c r="ABD381" s="144"/>
      <c r="ABE381" s="144"/>
      <c r="ABF381" s="144"/>
      <c r="ABG381" s="144"/>
      <c r="ABH381" s="144"/>
      <c r="ABI381" s="144"/>
      <c r="ABJ381" s="144"/>
      <c r="ABK381" s="144"/>
      <c r="ABL381" s="144"/>
      <c r="ABM381" s="144"/>
      <c r="ABN381" s="144"/>
      <c r="ABO381" s="144"/>
      <c r="ABP381" s="144"/>
      <c r="ABQ381" s="144"/>
      <c r="ABR381" s="144"/>
      <c r="ABS381" s="144"/>
      <c r="ABT381" s="144"/>
      <c r="ABU381" s="144"/>
      <c r="ABV381" s="144"/>
      <c r="ABW381" s="144"/>
      <c r="ABX381" s="144"/>
      <c r="ABY381" s="144"/>
      <c r="ABZ381" s="144"/>
      <c r="ACA381" s="144"/>
      <c r="ACB381" s="144"/>
      <c r="ACC381" s="144"/>
      <c r="ACD381" s="144"/>
      <c r="ACE381" s="144"/>
      <c r="ACF381" s="144"/>
      <c r="ACG381" s="144"/>
      <c r="ACH381" s="144"/>
      <c r="ACI381" s="144"/>
      <c r="ACJ381" s="144"/>
      <c r="ACK381" s="144"/>
      <c r="ACL381" s="144"/>
      <c r="ACM381" s="144"/>
      <c r="ACN381" s="144"/>
      <c r="ACO381" s="144"/>
      <c r="ACP381" s="144"/>
      <c r="ACQ381" s="144"/>
      <c r="ACR381" s="144"/>
      <c r="ACS381" s="144"/>
      <c r="ACT381" s="144"/>
      <c r="ACU381" s="144"/>
      <c r="ACV381" s="144"/>
      <c r="ACW381" s="144"/>
      <c r="ACX381" s="144"/>
      <c r="ACY381" s="144"/>
      <c r="ACZ381" s="144"/>
      <c r="ADA381" s="144"/>
    </row>
    <row r="382" spans="1:781" s="126" customFormat="1" ht="15" customHeight="1" x14ac:dyDescent="0.3">
      <c r="A382" s="216"/>
      <c r="B382" s="221"/>
      <c r="C382" s="261"/>
      <c r="D382" s="223"/>
      <c r="E382" s="219"/>
      <c r="F382" s="224"/>
      <c r="G382" s="218"/>
      <c r="H382" s="224"/>
      <c r="I382" s="225"/>
      <c r="J382" s="226"/>
      <c r="K382" s="216"/>
      <c r="L382" s="217"/>
      <c r="M382" s="218"/>
      <c r="N382" s="219"/>
      <c r="O382" s="220"/>
      <c r="P382" s="221"/>
      <c r="R382"/>
      <c r="S382" s="243" t="s">
        <v>1029</v>
      </c>
      <c r="T382" s="235" t="s">
        <v>1030</v>
      </c>
      <c r="U382" s="235"/>
      <c r="V382" s="267"/>
      <c r="W382" s="267"/>
      <c r="X382" s="267"/>
      <c r="Y382" s="267"/>
      <c r="Z382" s="267"/>
      <c r="AA382" s="267"/>
      <c r="AB382" s="268"/>
      <c r="AC382" s="269"/>
      <c r="AD382" s="269"/>
      <c r="AE382" s="269"/>
      <c r="AF382" s="269"/>
      <c r="AG382" s="269"/>
      <c r="AH382" s="269"/>
      <c r="AI382" s="269"/>
      <c r="AJ382" s="269"/>
      <c r="AK382" s="269"/>
      <c r="AL382" s="269"/>
      <c r="AM382" s="269"/>
      <c r="AN382" s="269"/>
      <c r="AO382" s="269"/>
      <c r="AP382" s="144"/>
      <c r="AQ382" s="144"/>
      <c r="AR382" s="144"/>
      <c r="AS382" s="144"/>
      <c r="AT382" s="144"/>
      <c r="AU382" s="144"/>
      <c r="AV382" s="144"/>
      <c r="AW382" s="144"/>
      <c r="AX382" s="144"/>
      <c r="AY382" s="144"/>
      <c r="AZ382" s="144"/>
      <c r="BA382" s="144"/>
      <c r="BB382" s="144"/>
      <c r="BC382" s="144"/>
      <c r="BD382" s="144"/>
      <c r="BE382" s="144"/>
      <c r="BF382" s="144"/>
      <c r="BG382" s="144"/>
      <c r="BH382" s="144"/>
      <c r="BI382" s="144"/>
      <c r="BJ382" s="144"/>
      <c r="BK382" s="144"/>
      <c r="BL382" s="144"/>
      <c r="BM382" s="144"/>
      <c r="BN382" s="144"/>
      <c r="BO382" s="144"/>
      <c r="BP382" s="144"/>
      <c r="BQ382" s="144"/>
      <c r="BR382" s="144"/>
      <c r="BS382" s="144"/>
      <c r="BT382" s="144"/>
      <c r="BU382" s="144"/>
      <c r="BV382" s="144"/>
      <c r="BW382" s="144"/>
      <c r="BX382" s="144"/>
      <c r="BY382" s="144"/>
      <c r="BZ382" s="144"/>
      <c r="CA382" s="144"/>
      <c r="CB382" s="144"/>
      <c r="CC382" s="144"/>
      <c r="CD382" s="144"/>
      <c r="CE382" s="144"/>
      <c r="CF382" s="144"/>
      <c r="CG382" s="144"/>
      <c r="CH382" s="144"/>
      <c r="CI382" s="144"/>
      <c r="CJ382" s="144"/>
      <c r="CK382" s="144"/>
      <c r="CL382" s="144"/>
      <c r="CM382" s="144"/>
      <c r="CN382" s="144"/>
      <c r="CO382" s="144"/>
      <c r="CP382" s="144"/>
      <c r="CQ382" s="144"/>
      <c r="CR382" s="144"/>
      <c r="CS382" s="144"/>
      <c r="CT382" s="144"/>
      <c r="CU382" s="144"/>
      <c r="CV382" s="144"/>
      <c r="CW382" s="144"/>
      <c r="CX382" s="144"/>
      <c r="CY382" s="144"/>
      <c r="CZ382" s="144"/>
      <c r="DA382" s="144"/>
      <c r="DB382" s="144"/>
      <c r="DC382" s="144"/>
      <c r="DD382" s="144"/>
      <c r="DE382" s="144"/>
      <c r="DF382" s="144"/>
      <c r="DG382" s="144"/>
      <c r="DH382" s="144"/>
      <c r="DI382" s="144"/>
      <c r="DJ382" s="144"/>
      <c r="DK382" s="144"/>
      <c r="DL382" s="144"/>
      <c r="DM382" s="144"/>
      <c r="DN382" s="144"/>
      <c r="DO382" s="144"/>
      <c r="DP382" s="144"/>
      <c r="DQ382" s="144"/>
      <c r="DR382" s="144"/>
      <c r="DS382" s="144"/>
      <c r="DT382" s="144"/>
      <c r="DU382" s="144"/>
      <c r="DV382" s="144"/>
      <c r="DW382" s="144"/>
      <c r="DX382" s="144"/>
      <c r="DY382" s="144"/>
      <c r="DZ382" s="144"/>
      <c r="EA382" s="144"/>
      <c r="EB382" s="144"/>
      <c r="EC382" s="144"/>
      <c r="ED382" s="144"/>
      <c r="EE382" s="144"/>
      <c r="EF382" s="144"/>
      <c r="EG382" s="144"/>
      <c r="EH382" s="144"/>
      <c r="EI382" s="144"/>
      <c r="EJ382" s="144"/>
      <c r="EK382" s="144"/>
      <c r="EL382" s="144"/>
      <c r="EM382" s="144"/>
      <c r="EN382" s="144"/>
      <c r="EO382" s="144"/>
      <c r="EP382" s="144"/>
      <c r="EQ382" s="144"/>
      <c r="ER382" s="144"/>
      <c r="ES382" s="144"/>
      <c r="ET382" s="144"/>
      <c r="EU382" s="144"/>
      <c r="EV382" s="144"/>
      <c r="EW382" s="144"/>
      <c r="EX382" s="144"/>
      <c r="EY382" s="144"/>
      <c r="EZ382" s="144"/>
      <c r="FA382" s="144"/>
      <c r="FB382" s="144"/>
      <c r="FC382" s="144"/>
      <c r="FD382" s="144"/>
      <c r="FE382" s="144"/>
      <c r="FF382" s="144"/>
      <c r="FG382" s="144"/>
      <c r="FH382" s="144"/>
      <c r="FI382" s="144"/>
      <c r="FJ382" s="144"/>
      <c r="FK382" s="144"/>
      <c r="FL382" s="144"/>
      <c r="FM382" s="144"/>
      <c r="FN382" s="144"/>
      <c r="FO382" s="144"/>
      <c r="FP382" s="144"/>
      <c r="FQ382" s="144"/>
      <c r="FR382" s="144"/>
      <c r="FS382" s="144"/>
      <c r="FT382" s="144"/>
      <c r="FU382" s="144"/>
      <c r="FV382" s="144"/>
      <c r="FW382" s="144"/>
      <c r="FX382" s="144"/>
      <c r="FY382" s="144"/>
      <c r="FZ382" s="144"/>
      <c r="GA382" s="144"/>
      <c r="GB382" s="144"/>
      <c r="GC382" s="144"/>
      <c r="GD382" s="144"/>
      <c r="GE382" s="144"/>
      <c r="GF382" s="144"/>
      <c r="GG382" s="144"/>
      <c r="GH382" s="144"/>
      <c r="GI382" s="144"/>
      <c r="GJ382" s="144"/>
      <c r="GK382" s="144"/>
      <c r="GL382" s="144"/>
      <c r="GM382" s="144"/>
      <c r="GN382" s="144"/>
      <c r="GO382" s="144"/>
      <c r="GP382" s="144"/>
      <c r="GQ382" s="144"/>
      <c r="GR382" s="144"/>
      <c r="GS382" s="144"/>
      <c r="GT382" s="144"/>
      <c r="GU382" s="144"/>
      <c r="GV382" s="144"/>
      <c r="GW382" s="144"/>
      <c r="GX382" s="144"/>
      <c r="GY382" s="144"/>
      <c r="GZ382" s="144"/>
      <c r="HA382" s="144"/>
      <c r="HB382" s="144"/>
      <c r="HC382" s="144"/>
      <c r="HD382" s="144"/>
      <c r="HE382" s="144"/>
      <c r="HF382" s="144"/>
      <c r="HG382" s="144"/>
      <c r="HH382" s="144"/>
      <c r="HI382" s="144"/>
      <c r="HJ382" s="144"/>
      <c r="HK382" s="144"/>
      <c r="HL382" s="144"/>
      <c r="HM382" s="144"/>
      <c r="HN382" s="144"/>
      <c r="HO382" s="144"/>
      <c r="HP382" s="144"/>
      <c r="HQ382" s="144"/>
      <c r="HR382" s="144"/>
      <c r="HS382" s="144"/>
      <c r="HT382" s="144"/>
      <c r="HU382" s="144"/>
      <c r="HV382" s="144"/>
      <c r="HW382" s="144"/>
      <c r="HX382" s="144"/>
      <c r="HY382" s="144"/>
      <c r="HZ382" s="144"/>
      <c r="IA382" s="144"/>
      <c r="IB382" s="144"/>
      <c r="IC382" s="144"/>
      <c r="ID382" s="144"/>
      <c r="IE382" s="144"/>
      <c r="IF382" s="144"/>
      <c r="IG382" s="144"/>
      <c r="IH382" s="144"/>
      <c r="II382" s="144"/>
      <c r="IJ382" s="144"/>
      <c r="IK382" s="144"/>
      <c r="IL382" s="144"/>
      <c r="IM382" s="144"/>
      <c r="IN382" s="144"/>
      <c r="IO382" s="144"/>
      <c r="IP382" s="144"/>
      <c r="IQ382" s="144"/>
      <c r="IR382" s="144"/>
      <c r="IS382" s="144"/>
      <c r="IT382" s="144"/>
      <c r="IU382" s="144"/>
      <c r="IV382" s="144"/>
      <c r="IW382" s="144"/>
      <c r="IX382" s="144"/>
      <c r="IY382" s="144"/>
      <c r="IZ382" s="144"/>
      <c r="JA382" s="144"/>
      <c r="JB382" s="144"/>
      <c r="JC382" s="144"/>
      <c r="JD382" s="144"/>
      <c r="JE382" s="144"/>
      <c r="JF382" s="144"/>
      <c r="JG382" s="144"/>
      <c r="JH382" s="144"/>
      <c r="JI382" s="144"/>
      <c r="JJ382" s="144"/>
      <c r="JK382" s="144"/>
      <c r="JL382" s="144"/>
      <c r="JM382" s="144"/>
      <c r="JN382" s="144"/>
      <c r="JO382" s="144"/>
      <c r="JP382" s="144"/>
      <c r="JQ382" s="144"/>
      <c r="JR382" s="144"/>
      <c r="JS382" s="144"/>
      <c r="JT382" s="144"/>
      <c r="JU382" s="144"/>
      <c r="JV382" s="144"/>
      <c r="JW382" s="144"/>
      <c r="JX382" s="144"/>
      <c r="JY382" s="144"/>
      <c r="JZ382" s="144"/>
      <c r="KA382" s="144"/>
      <c r="KB382" s="144"/>
      <c r="KC382" s="144"/>
      <c r="KD382" s="144"/>
      <c r="KE382" s="144"/>
      <c r="KF382" s="144"/>
      <c r="KG382" s="144"/>
      <c r="KH382" s="144"/>
      <c r="KI382" s="144"/>
      <c r="KJ382" s="144"/>
      <c r="KK382" s="144"/>
      <c r="KL382" s="144"/>
      <c r="KM382" s="144"/>
      <c r="KN382" s="144"/>
      <c r="KO382" s="144"/>
      <c r="KP382" s="144"/>
      <c r="KQ382" s="144"/>
      <c r="KR382" s="144"/>
      <c r="KS382" s="144"/>
      <c r="KT382" s="144"/>
      <c r="KU382" s="144"/>
      <c r="KV382" s="144"/>
      <c r="KW382" s="144"/>
      <c r="KX382" s="144"/>
      <c r="KY382" s="144"/>
      <c r="KZ382" s="144"/>
      <c r="LA382" s="144"/>
      <c r="LB382" s="144"/>
      <c r="LC382" s="144"/>
      <c r="LD382" s="144"/>
      <c r="LE382" s="144"/>
      <c r="LF382" s="144"/>
      <c r="LG382" s="144"/>
      <c r="LH382" s="144"/>
      <c r="LI382" s="144"/>
      <c r="LJ382" s="144"/>
      <c r="LK382" s="144"/>
      <c r="LL382" s="144"/>
      <c r="LM382" s="144"/>
      <c r="LN382" s="144"/>
      <c r="LO382" s="144"/>
      <c r="LP382" s="144"/>
      <c r="LQ382" s="144"/>
      <c r="LR382" s="144"/>
      <c r="LS382" s="144"/>
      <c r="LT382" s="144"/>
      <c r="LU382" s="144"/>
      <c r="LV382" s="144"/>
      <c r="LW382" s="144"/>
      <c r="LX382" s="144"/>
      <c r="LY382" s="144"/>
      <c r="LZ382" s="144"/>
      <c r="MA382" s="144"/>
      <c r="MB382" s="144"/>
      <c r="MC382" s="144"/>
      <c r="MD382" s="144"/>
      <c r="ME382" s="144"/>
      <c r="MF382" s="144"/>
      <c r="MG382" s="144"/>
      <c r="MH382" s="144"/>
      <c r="MI382" s="144"/>
      <c r="MJ382" s="144"/>
      <c r="MK382" s="144"/>
      <c r="ML382" s="144"/>
      <c r="MM382" s="144"/>
      <c r="MN382" s="144"/>
      <c r="MO382" s="144"/>
      <c r="MP382" s="144"/>
      <c r="MQ382" s="144"/>
      <c r="MR382" s="144"/>
      <c r="MS382" s="144"/>
      <c r="MT382" s="144"/>
      <c r="MU382" s="144"/>
      <c r="MV382" s="144"/>
      <c r="MW382" s="144"/>
      <c r="MX382" s="144"/>
      <c r="MY382" s="144"/>
      <c r="MZ382" s="144"/>
      <c r="NA382" s="144"/>
      <c r="NB382" s="144"/>
      <c r="NC382" s="144"/>
      <c r="ND382" s="144"/>
      <c r="NE382" s="144"/>
      <c r="NF382" s="144"/>
      <c r="NG382" s="144"/>
      <c r="NH382" s="144"/>
      <c r="NI382" s="144"/>
      <c r="NJ382" s="144"/>
      <c r="NK382" s="144"/>
      <c r="NL382" s="144"/>
      <c r="NM382" s="144"/>
      <c r="NN382" s="144"/>
      <c r="NO382" s="144"/>
      <c r="NP382" s="144"/>
      <c r="NQ382" s="144"/>
      <c r="NR382" s="144"/>
      <c r="NS382" s="144"/>
      <c r="NT382" s="144"/>
      <c r="NU382" s="144"/>
      <c r="NV382" s="144"/>
      <c r="NW382" s="144"/>
      <c r="NX382" s="144"/>
      <c r="NY382" s="144"/>
      <c r="NZ382" s="144"/>
      <c r="OA382" s="144"/>
      <c r="OB382" s="144"/>
      <c r="OC382" s="144"/>
      <c r="OD382" s="144"/>
      <c r="OE382" s="144"/>
      <c r="OF382" s="144"/>
      <c r="OG382" s="144"/>
      <c r="OH382" s="144"/>
      <c r="OI382" s="144"/>
      <c r="OJ382" s="144"/>
      <c r="OK382" s="144"/>
      <c r="OL382" s="144"/>
      <c r="OM382" s="144"/>
      <c r="ON382" s="144"/>
      <c r="OO382" s="144"/>
      <c r="OP382" s="144"/>
      <c r="OQ382" s="144"/>
      <c r="OR382" s="144"/>
      <c r="OS382" s="144"/>
      <c r="OT382" s="144"/>
      <c r="OU382" s="144"/>
      <c r="OV382" s="144"/>
      <c r="OW382" s="144"/>
      <c r="OX382" s="144"/>
      <c r="OY382" s="144"/>
      <c r="OZ382" s="144"/>
      <c r="PA382" s="144"/>
      <c r="PB382" s="144"/>
      <c r="PC382" s="144"/>
      <c r="PD382" s="144"/>
      <c r="PE382" s="144"/>
      <c r="PF382" s="144"/>
      <c r="PG382" s="144"/>
      <c r="PH382" s="144"/>
      <c r="PI382" s="144"/>
      <c r="PJ382" s="144"/>
      <c r="PK382" s="144"/>
      <c r="PL382" s="144"/>
      <c r="PM382" s="144"/>
      <c r="PN382" s="144"/>
      <c r="PO382" s="144"/>
      <c r="PP382" s="144"/>
      <c r="PQ382" s="144"/>
      <c r="PR382" s="144"/>
      <c r="PS382" s="144"/>
      <c r="PT382" s="144"/>
      <c r="PU382" s="144"/>
      <c r="PV382" s="144"/>
      <c r="PW382" s="144"/>
      <c r="PX382" s="144"/>
      <c r="PY382" s="144"/>
      <c r="PZ382" s="144"/>
      <c r="QA382" s="144"/>
      <c r="QB382" s="144"/>
      <c r="QC382" s="144"/>
      <c r="QD382" s="144"/>
      <c r="QE382" s="144"/>
      <c r="QF382" s="144"/>
      <c r="QG382" s="144"/>
      <c r="QH382" s="144"/>
      <c r="QI382" s="144"/>
      <c r="QJ382" s="144"/>
      <c r="QK382" s="144"/>
      <c r="QL382" s="144"/>
      <c r="QM382" s="144"/>
      <c r="QN382" s="144"/>
      <c r="QO382" s="144"/>
      <c r="QP382" s="144"/>
      <c r="QQ382" s="144"/>
      <c r="QR382" s="144"/>
      <c r="QS382" s="144"/>
      <c r="QT382" s="144"/>
      <c r="QU382" s="144"/>
      <c r="QV382" s="144"/>
      <c r="QW382" s="144"/>
      <c r="QX382" s="144"/>
      <c r="QY382" s="144"/>
      <c r="QZ382" s="144"/>
      <c r="RA382" s="144"/>
      <c r="RB382" s="144"/>
      <c r="RC382" s="144"/>
      <c r="RD382" s="144"/>
      <c r="RE382" s="144"/>
      <c r="RF382" s="144"/>
      <c r="RG382" s="144"/>
      <c r="RH382" s="144"/>
      <c r="RI382" s="144"/>
      <c r="RJ382" s="144"/>
      <c r="RK382" s="144"/>
      <c r="RL382" s="144"/>
      <c r="RM382" s="144"/>
      <c r="RN382" s="144"/>
      <c r="RO382" s="144"/>
      <c r="RP382" s="144"/>
      <c r="RQ382" s="144"/>
      <c r="RR382" s="144"/>
      <c r="RS382" s="144"/>
      <c r="RT382" s="144"/>
      <c r="RU382" s="144"/>
      <c r="RV382" s="144"/>
      <c r="RW382" s="144"/>
      <c r="RX382" s="144"/>
      <c r="RY382" s="144"/>
      <c r="RZ382" s="144"/>
      <c r="SA382" s="144"/>
      <c r="SB382" s="144"/>
      <c r="SC382" s="144"/>
      <c r="SD382" s="144"/>
      <c r="SE382" s="144"/>
      <c r="SF382" s="144"/>
      <c r="SG382" s="144"/>
      <c r="SH382" s="144"/>
      <c r="SI382" s="144"/>
      <c r="SJ382" s="144"/>
      <c r="SK382" s="144"/>
      <c r="SL382" s="144"/>
      <c r="SM382" s="144"/>
      <c r="SN382" s="144"/>
      <c r="SO382" s="144"/>
      <c r="SP382" s="144"/>
      <c r="SQ382" s="144"/>
      <c r="SR382" s="144"/>
      <c r="SS382" s="144"/>
      <c r="ST382" s="144"/>
      <c r="SU382" s="144"/>
      <c r="SV382" s="144"/>
      <c r="SW382" s="144"/>
      <c r="SX382" s="144"/>
      <c r="SY382" s="144"/>
      <c r="SZ382" s="144"/>
      <c r="TA382" s="144"/>
      <c r="TB382" s="144"/>
      <c r="TC382" s="144"/>
      <c r="TD382" s="144"/>
      <c r="TE382" s="144"/>
      <c r="TF382" s="144"/>
      <c r="TG382" s="144"/>
      <c r="TH382" s="144"/>
      <c r="TI382" s="144"/>
      <c r="TJ382" s="144"/>
      <c r="TK382" s="144"/>
      <c r="TL382" s="144"/>
      <c r="TM382" s="144"/>
      <c r="TN382" s="144"/>
      <c r="TO382" s="144"/>
      <c r="TP382" s="144"/>
      <c r="TQ382" s="144"/>
      <c r="TR382" s="144"/>
      <c r="TS382" s="144"/>
      <c r="TT382" s="144"/>
      <c r="TU382" s="144"/>
      <c r="TV382" s="144"/>
      <c r="TW382" s="144"/>
      <c r="TX382" s="144"/>
      <c r="TY382" s="144"/>
      <c r="TZ382" s="144"/>
      <c r="UA382" s="144"/>
      <c r="UB382" s="144"/>
      <c r="UC382" s="144"/>
      <c r="UD382" s="144"/>
      <c r="UE382" s="144"/>
      <c r="UF382" s="144"/>
      <c r="UG382" s="144"/>
      <c r="UH382" s="144"/>
      <c r="UI382" s="144"/>
      <c r="UJ382" s="144"/>
      <c r="UK382" s="144"/>
      <c r="UL382" s="144"/>
      <c r="UM382" s="144"/>
      <c r="UN382" s="144"/>
      <c r="UO382" s="144"/>
      <c r="UP382" s="144"/>
      <c r="UQ382" s="144"/>
      <c r="UR382" s="144"/>
      <c r="US382" s="144"/>
      <c r="UT382" s="144"/>
      <c r="UU382" s="144"/>
      <c r="UV382" s="144"/>
      <c r="UW382" s="144"/>
      <c r="UX382" s="144"/>
      <c r="UY382" s="144"/>
      <c r="UZ382" s="144"/>
      <c r="VA382" s="144"/>
      <c r="VB382" s="144"/>
      <c r="VC382" s="144"/>
      <c r="VD382" s="144"/>
      <c r="VE382" s="144"/>
      <c r="VF382" s="144"/>
      <c r="VG382" s="144"/>
      <c r="VH382" s="144"/>
      <c r="VI382" s="144"/>
      <c r="VJ382" s="144"/>
      <c r="VK382" s="144"/>
      <c r="VL382" s="144"/>
      <c r="VM382" s="144"/>
      <c r="VN382" s="144"/>
      <c r="VO382" s="144"/>
      <c r="VP382" s="144"/>
      <c r="VQ382" s="144"/>
      <c r="VR382" s="144"/>
      <c r="VS382" s="144"/>
      <c r="VT382" s="144"/>
      <c r="VU382" s="144"/>
      <c r="VV382" s="144"/>
      <c r="VW382" s="144"/>
      <c r="VX382" s="144"/>
      <c r="VY382" s="144"/>
      <c r="VZ382" s="144"/>
      <c r="WA382" s="144"/>
      <c r="WB382" s="144"/>
      <c r="WC382" s="144"/>
      <c r="WD382" s="144"/>
      <c r="WE382" s="144"/>
      <c r="WF382" s="144"/>
      <c r="WG382" s="144"/>
      <c r="WH382" s="144"/>
      <c r="WI382" s="144"/>
      <c r="WJ382" s="144"/>
      <c r="WK382" s="144"/>
      <c r="WL382" s="144"/>
      <c r="WM382" s="144"/>
      <c r="WN382" s="144"/>
      <c r="WO382" s="144"/>
      <c r="WP382" s="144"/>
      <c r="WQ382" s="144"/>
      <c r="WR382" s="144"/>
      <c r="WS382" s="144"/>
      <c r="WT382" s="144"/>
      <c r="WU382" s="144"/>
      <c r="WV382" s="144"/>
      <c r="WW382" s="144"/>
      <c r="WX382" s="144"/>
      <c r="WY382" s="144"/>
      <c r="WZ382" s="144"/>
      <c r="XA382" s="144"/>
      <c r="XB382" s="144"/>
      <c r="XC382" s="144"/>
      <c r="XD382" s="144"/>
      <c r="XE382" s="144"/>
      <c r="XF382" s="144"/>
      <c r="XG382" s="144"/>
      <c r="XH382" s="144"/>
      <c r="XI382" s="144"/>
      <c r="XJ382" s="144"/>
      <c r="XK382" s="144"/>
      <c r="XL382" s="144"/>
      <c r="XM382" s="144"/>
      <c r="XN382" s="144"/>
      <c r="XO382" s="144"/>
      <c r="XP382" s="144"/>
      <c r="XQ382" s="144"/>
      <c r="XR382" s="144"/>
      <c r="XS382" s="144"/>
      <c r="XT382" s="144"/>
      <c r="XU382" s="144"/>
      <c r="XV382" s="144"/>
      <c r="XW382" s="144"/>
      <c r="XX382" s="144"/>
      <c r="XY382" s="144"/>
      <c r="XZ382" s="144"/>
      <c r="YA382" s="144"/>
      <c r="YB382" s="144"/>
      <c r="YC382" s="144"/>
      <c r="YD382" s="144"/>
      <c r="YE382" s="144"/>
      <c r="YF382" s="144"/>
      <c r="YG382" s="144"/>
      <c r="YH382" s="144"/>
      <c r="YI382" s="144"/>
      <c r="YJ382" s="144"/>
      <c r="YK382" s="144"/>
      <c r="YL382" s="144"/>
      <c r="YM382" s="144"/>
      <c r="YN382" s="144"/>
      <c r="YO382" s="144"/>
      <c r="YP382" s="144"/>
      <c r="YQ382" s="144"/>
      <c r="YR382" s="144"/>
      <c r="YS382" s="144"/>
      <c r="YT382" s="144"/>
      <c r="YU382" s="144"/>
      <c r="YV382" s="144"/>
      <c r="YW382" s="144"/>
      <c r="YX382" s="144"/>
      <c r="YY382" s="144"/>
      <c r="YZ382" s="144"/>
      <c r="ZA382" s="144"/>
      <c r="ZB382" s="144"/>
      <c r="ZC382" s="144"/>
      <c r="ZD382" s="144"/>
      <c r="ZE382" s="144"/>
      <c r="ZF382" s="144"/>
      <c r="ZG382" s="144"/>
      <c r="ZH382" s="144"/>
      <c r="ZI382" s="144"/>
      <c r="ZJ382" s="144"/>
      <c r="ZK382" s="144"/>
      <c r="ZL382" s="144"/>
      <c r="ZM382" s="144"/>
      <c r="ZN382" s="144"/>
      <c r="ZO382" s="144"/>
      <c r="ZP382" s="144"/>
      <c r="ZQ382" s="144"/>
      <c r="ZR382" s="144"/>
      <c r="ZS382" s="144"/>
      <c r="ZT382" s="144"/>
      <c r="ZU382" s="144"/>
      <c r="ZV382" s="144"/>
      <c r="ZW382" s="144"/>
      <c r="ZX382" s="144"/>
      <c r="ZY382" s="144"/>
      <c r="ZZ382" s="144"/>
      <c r="AAA382" s="144"/>
      <c r="AAB382" s="144"/>
      <c r="AAC382" s="144"/>
      <c r="AAD382" s="144"/>
      <c r="AAE382" s="144"/>
      <c r="AAF382" s="144"/>
      <c r="AAG382" s="144"/>
      <c r="AAH382" s="144"/>
      <c r="AAI382" s="144"/>
      <c r="AAJ382" s="144"/>
      <c r="AAK382" s="144"/>
      <c r="AAL382" s="144"/>
      <c r="AAM382" s="144"/>
      <c r="AAN382" s="144"/>
      <c r="AAO382" s="144"/>
      <c r="AAP382" s="144"/>
      <c r="AAQ382" s="144"/>
      <c r="AAR382" s="144"/>
      <c r="AAS382" s="144"/>
      <c r="AAT382" s="144"/>
      <c r="AAU382" s="144"/>
      <c r="AAV382" s="144"/>
      <c r="AAW382" s="144"/>
      <c r="AAX382" s="144"/>
      <c r="AAY382" s="144"/>
      <c r="AAZ382" s="144"/>
      <c r="ABA382" s="144"/>
      <c r="ABB382" s="144"/>
      <c r="ABC382" s="144"/>
      <c r="ABD382" s="144"/>
      <c r="ABE382" s="144"/>
      <c r="ABF382" s="144"/>
      <c r="ABG382" s="144"/>
      <c r="ABH382" s="144"/>
      <c r="ABI382" s="144"/>
      <c r="ABJ382" s="144"/>
      <c r="ABK382" s="144"/>
      <c r="ABL382" s="144"/>
      <c r="ABM382" s="144"/>
      <c r="ABN382" s="144"/>
      <c r="ABO382" s="144"/>
      <c r="ABP382" s="144"/>
      <c r="ABQ382" s="144"/>
      <c r="ABR382" s="144"/>
      <c r="ABS382" s="144"/>
      <c r="ABT382" s="144"/>
      <c r="ABU382" s="144"/>
      <c r="ABV382" s="144"/>
      <c r="ABW382" s="144"/>
      <c r="ABX382" s="144"/>
      <c r="ABY382" s="144"/>
      <c r="ABZ382" s="144"/>
      <c r="ACA382" s="144"/>
      <c r="ACB382" s="144"/>
      <c r="ACC382" s="144"/>
      <c r="ACD382" s="144"/>
      <c r="ACE382" s="144"/>
      <c r="ACF382" s="144"/>
      <c r="ACG382" s="144"/>
      <c r="ACH382" s="144"/>
      <c r="ACI382" s="144"/>
      <c r="ACJ382" s="144"/>
      <c r="ACK382" s="144"/>
      <c r="ACL382" s="144"/>
      <c r="ACM382" s="144"/>
      <c r="ACN382" s="144"/>
      <c r="ACO382" s="144"/>
      <c r="ACP382" s="144"/>
      <c r="ACQ382" s="144"/>
      <c r="ACR382" s="144"/>
      <c r="ACS382" s="144"/>
      <c r="ACT382" s="144"/>
      <c r="ACU382" s="144"/>
      <c r="ACV382" s="144"/>
      <c r="ACW382" s="144"/>
      <c r="ACX382" s="144"/>
      <c r="ACY382" s="144"/>
      <c r="ACZ382" s="144"/>
      <c r="ADA382" s="144"/>
    </row>
    <row r="383" spans="1:781" s="126" customFormat="1" ht="15" customHeight="1" x14ac:dyDescent="0.3">
      <c r="A383" s="216"/>
      <c r="B383" s="221"/>
      <c r="C383" s="261"/>
      <c r="D383" s="223"/>
      <c r="E383" s="219"/>
      <c r="F383" s="224"/>
      <c r="G383" s="218"/>
      <c r="H383" s="224"/>
      <c r="I383" s="225"/>
      <c r="J383" s="226"/>
      <c r="K383" s="216"/>
      <c r="L383" s="217"/>
      <c r="M383" s="218"/>
      <c r="N383" s="219"/>
      <c r="O383" s="220"/>
      <c r="P383" s="221"/>
      <c r="Q383" s="258"/>
      <c r="R383"/>
      <c r="S383" s="266"/>
      <c r="T383" s="235"/>
      <c r="U383" s="235"/>
      <c r="V383" s="267"/>
      <c r="W383" s="267"/>
      <c r="X383" s="267"/>
      <c r="Y383" s="267"/>
      <c r="Z383" s="267"/>
      <c r="AA383" s="267"/>
      <c r="AB383" s="268"/>
      <c r="AC383" s="269"/>
      <c r="AD383" s="269"/>
      <c r="AE383" s="269"/>
      <c r="AF383" s="269"/>
      <c r="AG383" s="269"/>
      <c r="AH383" s="269"/>
      <c r="AI383" s="269"/>
      <c r="AJ383" s="269"/>
      <c r="AK383" s="269"/>
      <c r="AL383" s="269"/>
      <c r="AM383" s="269"/>
      <c r="AN383" s="269"/>
      <c r="AO383" s="269"/>
      <c r="AP383" s="144"/>
      <c r="AQ383" s="144"/>
      <c r="AR383" s="144"/>
      <c r="AS383" s="144"/>
      <c r="AT383" s="144"/>
      <c r="AU383" s="144"/>
      <c r="AV383" s="144"/>
      <c r="AW383" s="144"/>
      <c r="AX383" s="144"/>
      <c r="AY383" s="144"/>
      <c r="AZ383" s="144"/>
      <c r="BA383" s="144"/>
      <c r="BB383" s="144"/>
      <c r="BC383" s="144"/>
      <c r="BD383" s="144"/>
      <c r="BE383" s="144"/>
      <c r="BF383" s="144"/>
      <c r="BG383" s="144"/>
      <c r="BH383" s="144"/>
      <c r="BI383" s="144"/>
      <c r="BJ383" s="144"/>
      <c r="BK383" s="144"/>
      <c r="BL383" s="144"/>
      <c r="BM383" s="144"/>
      <c r="BN383" s="144"/>
      <c r="BO383" s="144"/>
      <c r="BP383" s="144"/>
      <c r="BQ383" s="144"/>
      <c r="BR383" s="144"/>
      <c r="BS383" s="144"/>
      <c r="BT383" s="144"/>
      <c r="BU383" s="144"/>
      <c r="BV383" s="144"/>
      <c r="BW383" s="144"/>
      <c r="BX383" s="144"/>
      <c r="BY383" s="144"/>
      <c r="BZ383" s="144"/>
      <c r="CA383" s="144"/>
      <c r="CB383" s="144"/>
      <c r="CC383" s="144"/>
      <c r="CD383" s="144"/>
      <c r="CE383" s="144"/>
      <c r="CF383" s="144"/>
      <c r="CG383" s="144"/>
      <c r="CH383" s="144"/>
      <c r="CI383" s="144"/>
      <c r="CJ383" s="144"/>
      <c r="CK383" s="144"/>
      <c r="CL383" s="144"/>
      <c r="CM383" s="144"/>
      <c r="CN383" s="144"/>
      <c r="CO383" s="144"/>
      <c r="CP383" s="144"/>
      <c r="CQ383" s="144"/>
      <c r="CR383" s="144"/>
      <c r="CS383" s="144"/>
      <c r="CT383" s="144"/>
      <c r="CU383" s="144"/>
      <c r="CV383" s="144"/>
      <c r="CW383" s="144"/>
      <c r="CX383" s="144"/>
      <c r="CY383" s="144"/>
      <c r="CZ383" s="144"/>
      <c r="DA383" s="144"/>
      <c r="DB383" s="144"/>
      <c r="DC383" s="144"/>
      <c r="DD383" s="144"/>
      <c r="DE383" s="144"/>
      <c r="DF383" s="144"/>
      <c r="DG383" s="144"/>
      <c r="DH383" s="144"/>
      <c r="DI383" s="144"/>
      <c r="DJ383" s="144"/>
      <c r="DK383" s="144"/>
      <c r="DL383" s="144"/>
      <c r="DM383" s="144"/>
      <c r="DN383" s="144"/>
      <c r="DO383" s="144"/>
      <c r="DP383" s="144"/>
      <c r="DQ383" s="144"/>
      <c r="DR383" s="144"/>
      <c r="DS383" s="144"/>
      <c r="DT383" s="144"/>
      <c r="DU383" s="144"/>
      <c r="DV383" s="144"/>
      <c r="DW383" s="144"/>
      <c r="DX383" s="144"/>
      <c r="DY383" s="144"/>
      <c r="DZ383" s="144"/>
      <c r="EA383" s="144"/>
      <c r="EB383" s="144"/>
      <c r="EC383" s="144"/>
      <c r="ED383" s="144"/>
      <c r="EE383" s="144"/>
      <c r="EF383" s="144"/>
      <c r="EG383" s="144"/>
      <c r="EH383" s="144"/>
      <c r="EI383" s="144"/>
      <c r="EJ383" s="144"/>
      <c r="EK383" s="144"/>
      <c r="EL383" s="144"/>
      <c r="EM383" s="144"/>
      <c r="EN383" s="144"/>
      <c r="EO383" s="144"/>
      <c r="EP383" s="144"/>
      <c r="EQ383" s="144"/>
      <c r="ER383" s="144"/>
      <c r="ES383" s="144"/>
      <c r="ET383" s="144"/>
      <c r="EU383" s="144"/>
      <c r="EV383" s="144"/>
      <c r="EW383" s="144"/>
      <c r="EX383" s="144"/>
      <c r="EY383" s="144"/>
      <c r="EZ383" s="144"/>
      <c r="FA383" s="144"/>
      <c r="FB383" s="144"/>
      <c r="FC383" s="144"/>
      <c r="FD383" s="144"/>
      <c r="FE383" s="144"/>
      <c r="FF383" s="144"/>
      <c r="FG383" s="144"/>
      <c r="FH383" s="144"/>
      <c r="FI383" s="144"/>
      <c r="FJ383" s="144"/>
      <c r="FK383" s="144"/>
      <c r="FL383" s="144"/>
      <c r="FM383" s="144"/>
      <c r="FN383" s="144"/>
      <c r="FO383" s="144"/>
      <c r="FP383" s="144"/>
      <c r="FQ383" s="144"/>
      <c r="FR383" s="144"/>
      <c r="FS383" s="144"/>
      <c r="FT383" s="144"/>
      <c r="FU383" s="144"/>
      <c r="FV383" s="144"/>
      <c r="FW383" s="144"/>
      <c r="FX383" s="144"/>
      <c r="FY383" s="144"/>
      <c r="FZ383" s="144"/>
      <c r="GA383" s="144"/>
      <c r="GB383" s="144"/>
      <c r="GC383" s="144"/>
      <c r="GD383" s="144"/>
      <c r="GE383" s="144"/>
      <c r="GF383" s="144"/>
      <c r="GG383" s="144"/>
      <c r="GH383" s="144"/>
      <c r="GI383" s="144"/>
      <c r="GJ383" s="144"/>
      <c r="GK383" s="144"/>
      <c r="GL383" s="144"/>
      <c r="GM383" s="144"/>
      <c r="GN383" s="144"/>
      <c r="GO383" s="144"/>
      <c r="GP383" s="144"/>
      <c r="GQ383" s="144"/>
      <c r="GR383" s="144"/>
      <c r="GS383" s="144"/>
      <c r="GT383" s="144"/>
      <c r="GU383" s="144"/>
      <c r="GV383" s="144"/>
      <c r="GW383" s="144"/>
      <c r="GX383" s="144"/>
      <c r="GY383" s="144"/>
      <c r="GZ383" s="144"/>
      <c r="HA383" s="144"/>
      <c r="HB383" s="144"/>
      <c r="HC383" s="144"/>
      <c r="HD383" s="144"/>
      <c r="HE383" s="144"/>
      <c r="HF383" s="144"/>
      <c r="HG383" s="144"/>
      <c r="HH383" s="144"/>
      <c r="HI383" s="144"/>
      <c r="HJ383" s="144"/>
      <c r="HK383" s="144"/>
      <c r="HL383" s="144"/>
      <c r="HM383" s="144"/>
      <c r="HN383" s="144"/>
      <c r="HO383" s="144"/>
      <c r="HP383" s="144"/>
      <c r="HQ383" s="144"/>
      <c r="HR383" s="144"/>
      <c r="HS383" s="144"/>
      <c r="HT383" s="144"/>
      <c r="HU383" s="144"/>
      <c r="HV383" s="144"/>
      <c r="HW383" s="144"/>
      <c r="HX383" s="144"/>
      <c r="HY383" s="144"/>
      <c r="HZ383" s="144"/>
      <c r="IA383" s="144"/>
      <c r="IB383" s="144"/>
      <c r="IC383" s="144"/>
      <c r="ID383" s="144"/>
      <c r="IE383" s="144"/>
      <c r="IF383" s="144"/>
      <c r="IG383" s="144"/>
      <c r="IH383" s="144"/>
      <c r="II383" s="144"/>
      <c r="IJ383" s="144"/>
      <c r="IK383" s="144"/>
      <c r="IL383" s="144"/>
      <c r="IM383" s="144"/>
      <c r="IN383" s="144"/>
      <c r="IO383" s="144"/>
      <c r="IP383" s="144"/>
      <c r="IQ383" s="144"/>
      <c r="IR383" s="144"/>
      <c r="IS383" s="144"/>
      <c r="IT383" s="144"/>
      <c r="IU383" s="144"/>
      <c r="IV383" s="144"/>
      <c r="IW383" s="144"/>
      <c r="IX383" s="144"/>
      <c r="IY383" s="144"/>
      <c r="IZ383" s="144"/>
      <c r="JA383" s="144"/>
      <c r="JB383" s="144"/>
      <c r="JC383" s="144"/>
      <c r="JD383" s="144"/>
      <c r="JE383" s="144"/>
      <c r="JF383" s="144"/>
      <c r="JG383" s="144"/>
      <c r="JH383" s="144"/>
      <c r="JI383" s="144"/>
      <c r="JJ383" s="144"/>
      <c r="JK383" s="144"/>
      <c r="JL383" s="144"/>
      <c r="JM383" s="144"/>
      <c r="JN383" s="144"/>
      <c r="JO383" s="144"/>
      <c r="JP383" s="144"/>
      <c r="JQ383" s="144"/>
      <c r="JR383" s="144"/>
      <c r="JS383" s="144"/>
      <c r="JT383" s="144"/>
      <c r="JU383" s="144"/>
      <c r="JV383" s="144"/>
      <c r="JW383" s="144"/>
      <c r="JX383" s="144"/>
      <c r="JY383" s="144"/>
      <c r="JZ383" s="144"/>
      <c r="KA383" s="144"/>
      <c r="KB383" s="144"/>
      <c r="KC383" s="144"/>
      <c r="KD383" s="144"/>
      <c r="KE383" s="144"/>
      <c r="KF383" s="144"/>
      <c r="KG383" s="144"/>
      <c r="KH383" s="144"/>
      <c r="KI383" s="144"/>
      <c r="KJ383" s="144"/>
      <c r="KK383" s="144"/>
      <c r="KL383" s="144"/>
      <c r="KM383" s="144"/>
      <c r="KN383" s="144"/>
      <c r="KO383" s="144"/>
      <c r="KP383" s="144"/>
      <c r="KQ383" s="144"/>
      <c r="KR383" s="144"/>
      <c r="KS383" s="144"/>
      <c r="KT383" s="144"/>
      <c r="KU383" s="144"/>
      <c r="KV383" s="144"/>
      <c r="KW383" s="144"/>
      <c r="KX383" s="144"/>
      <c r="KY383" s="144"/>
      <c r="KZ383" s="144"/>
      <c r="LA383" s="144"/>
      <c r="LB383" s="144"/>
      <c r="LC383" s="144"/>
      <c r="LD383" s="144"/>
      <c r="LE383" s="144"/>
      <c r="LF383" s="144"/>
      <c r="LG383" s="144"/>
      <c r="LH383" s="144"/>
      <c r="LI383" s="144"/>
      <c r="LJ383" s="144"/>
      <c r="LK383" s="144"/>
      <c r="LL383" s="144"/>
      <c r="LM383" s="144"/>
      <c r="LN383" s="144"/>
      <c r="LO383" s="144"/>
      <c r="LP383" s="144"/>
      <c r="LQ383" s="144"/>
      <c r="LR383" s="144"/>
      <c r="LS383" s="144"/>
      <c r="LT383" s="144"/>
      <c r="LU383" s="144"/>
      <c r="LV383" s="144"/>
      <c r="LW383" s="144"/>
      <c r="LX383" s="144"/>
      <c r="LY383" s="144"/>
      <c r="LZ383" s="144"/>
      <c r="MA383" s="144"/>
      <c r="MB383" s="144"/>
      <c r="MC383" s="144"/>
      <c r="MD383" s="144"/>
      <c r="ME383" s="144"/>
      <c r="MF383" s="144"/>
      <c r="MG383" s="144"/>
      <c r="MH383" s="144"/>
      <c r="MI383" s="144"/>
      <c r="MJ383" s="144"/>
      <c r="MK383" s="144"/>
      <c r="ML383" s="144"/>
      <c r="MM383" s="144"/>
      <c r="MN383" s="144"/>
      <c r="MO383" s="144"/>
      <c r="MP383" s="144"/>
      <c r="MQ383" s="144"/>
      <c r="MR383" s="144"/>
      <c r="MS383" s="144"/>
      <c r="MT383" s="144"/>
      <c r="MU383" s="144"/>
      <c r="MV383" s="144"/>
      <c r="MW383" s="144"/>
      <c r="MX383" s="144"/>
      <c r="MY383" s="144"/>
      <c r="MZ383" s="144"/>
      <c r="NA383" s="144"/>
      <c r="NB383" s="144"/>
      <c r="NC383" s="144"/>
      <c r="ND383" s="144"/>
      <c r="NE383" s="144"/>
      <c r="NF383" s="144"/>
      <c r="NG383" s="144"/>
      <c r="NH383" s="144"/>
      <c r="NI383" s="144"/>
      <c r="NJ383" s="144"/>
      <c r="NK383" s="144"/>
      <c r="NL383" s="144"/>
      <c r="NM383" s="144"/>
      <c r="NN383" s="144"/>
      <c r="NO383" s="144"/>
      <c r="NP383" s="144"/>
      <c r="NQ383" s="144"/>
      <c r="NR383" s="144"/>
      <c r="NS383" s="144"/>
      <c r="NT383" s="144"/>
      <c r="NU383" s="144"/>
      <c r="NV383" s="144"/>
      <c r="NW383" s="144"/>
      <c r="NX383" s="144"/>
      <c r="NY383" s="144"/>
      <c r="NZ383" s="144"/>
      <c r="OA383" s="144"/>
      <c r="OB383" s="144"/>
      <c r="OC383" s="144"/>
      <c r="OD383" s="144"/>
      <c r="OE383" s="144"/>
      <c r="OF383" s="144"/>
      <c r="OG383" s="144"/>
      <c r="OH383" s="144"/>
      <c r="OI383" s="144"/>
      <c r="OJ383" s="144"/>
      <c r="OK383" s="144"/>
      <c r="OL383" s="144"/>
      <c r="OM383" s="144"/>
      <c r="ON383" s="144"/>
      <c r="OO383" s="144"/>
      <c r="OP383" s="144"/>
      <c r="OQ383" s="144"/>
      <c r="OR383" s="144"/>
      <c r="OS383" s="144"/>
      <c r="OT383" s="144"/>
      <c r="OU383" s="144"/>
      <c r="OV383" s="144"/>
      <c r="OW383" s="144"/>
      <c r="OX383" s="144"/>
      <c r="OY383" s="144"/>
      <c r="OZ383" s="144"/>
      <c r="PA383" s="144"/>
      <c r="PB383" s="144"/>
      <c r="PC383" s="144"/>
      <c r="PD383" s="144"/>
      <c r="PE383" s="144"/>
      <c r="PF383" s="144"/>
      <c r="PG383" s="144"/>
      <c r="PH383" s="144"/>
      <c r="PI383" s="144"/>
      <c r="PJ383" s="144"/>
      <c r="PK383" s="144"/>
      <c r="PL383" s="144"/>
      <c r="PM383" s="144"/>
      <c r="PN383" s="144"/>
      <c r="PO383" s="144"/>
      <c r="PP383" s="144"/>
      <c r="PQ383" s="144"/>
      <c r="PR383" s="144"/>
      <c r="PS383" s="144"/>
      <c r="PT383" s="144"/>
      <c r="PU383" s="144"/>
      <c r="PV383" s="144"/>
      <c r="PW383" s="144"/>
      <c r="PX383" s="144"/>
      <c r="PY383" s="144"/>
      <c r="PZ383" s="144"/>
      <c r="QA383" s="144"/>
      <c r="QB383" s="144"/>
      <c r="QC383" s="144"/>
      <c r="QD383" s="144"/>
      <c r="QE383" s="144"/>
      <c r="QF383" s="144"/>
      <c r="QG383" s="144"/>
      <c r="QH383" s="144"/>
      <c r="QI383" s="144"/>
      <c r="QJ383" s="144"/>
      <c r="QK383" s="144"/>
      <c r="QL383" s="144"/>
      <c r="QM383" s="144"/>
      <c r="QN383" s="144"/>
      <c r="QO383" s="144"/>
      <c r="QP383" s="144"/>
      <c r="QQ383" s="144"/>
      <c r="QR383" s="144"/>
      <c r="QS383" s="144"/>
      <c r="QT383" s="144"/>
      <c r="QU383" s="144"/>
      <c r="QV383" s="144"/>
      <c r="QW383" s="144"/>
      <c r="QX383" s="144"/>
      <c r="QY383" s="144"/>
      <c r="QZ383" s="144"/>
      <c r="RA383" s="144"/>
      <c r="RB383" s="144"/>
      <c r="RC383" s="144"/>
      <c r="RD383" s="144"/>
      <c r="RE383" s="144"/>
      <c r="RF383" s="144"/>
      <c r="RG383" s="144"/>
      <c r="RH383" s="144"/>
      <c r="RI383" s="144"/>
      <c r="RJ383" s="144"/>
      <c r="RK383" s="144"/>
      <c r="RL383" s="144"/>
      <c r="RM383" s="144"/>
      <c r="RN383" s="144"/>
      <c r="RO383" s="144"/>
      <c r="RP383" s="144"/>
      <c r="RQ383" s="144"/>
      <c r="RR383" s="144"/>
      <c r="RS383" s="144"/>
      <c r="RT383" s="144"/>
      <c r="RU383" s="144"/>
      <c r="RV383" s="144"/>
      <c r="RW383" s="144"/>
      <c r="RX383" s="144"/>
      <c r="RY383" s="144"/>
      <c r="RZ383" s="144"/>
      <c r="SA383" s="144"/>
      <c r="SB383" s="144"/>
      <c r="SC383" s="144"/>
      <c r="SD383" s="144"/>
      <c r="SE383" s="144"/>
      <c r="SF383" s="144"/>
      <c r="SG383" s="144"/>
      <c r="SH383" s="144"/>
      <c r="SI383" s="144"/>
      <c r="SJ383" s="144"/>
      <c r="SK383" s="144"/>
      <c r="SL383" s="144"/>
      <c r="SM383" s="144"/>
      <c r="SN383" s="144"/>
      <c r="SO383" s="144"/>
      <c r="SP383" s="144"/>
      <c r="SQ383" s="144"/>
      <c r="SR383" s="144"/>
      <c r="SS383" s="144"/>
      <c r="ST383" s="144"/>
      <c r="SU383" s="144"/>
      <c r="SV383" s="144"/>
      <c r="SW383" s="144"/>
      <c r="SX383" s="144"/>
      <c r="SY383" s="144"/>
      <c r="SZ383" s="144"/>
      <c r="TA383" s="144"/>
      <c r="TB383" s="144"/>
      <c r="TC383" s="144"/>
      <c r="TD383" s="144"/>
      <c r="TE383" s="144"/>
      <c r="TF383" s="144"/>
      <c r="TG383" s="144"/>
      <c r="TH383" s="144"/>
      <c r="TI383" s="144"/>
      <c r="TJ383" s="144"/>
      <c r="TK383" s="144"/>
      <c r="TL383" s="144"/>
      <c r="TM383" s="144"/>
      <c r="TN383" s="144"/>
      <c r="TO383" s="144"/>
      <c r="TP383" s="144"/>
      <c r="TQ383" s="144"/>
      <c r="TR383" s="144"/>
      <c r="TS383" s="144"/>
      <c r="TT383" s="144"/>
      <c r="TU383" s="144"/>
      <c r="TV383" s="144"/>
      <c r="TW383" s="144"/>
      <c r="TX383" s="144"/>
      <c r="TY383" s="144"/>
      <c r="TZ383" s="144"/>
      <c r="UA383" s="144"/>
      <c r="UB383" s="144"/>
      <c r="UC383" s="144"/>
      <c r="UD383" s="144"/>
      <c r="UE383" s="144"/>
      <c r="UF383" s="144"/>
      <c r="UG383" s="144"/>
      <c r="UH383" s="144"/>
      <c r="UI383" s="144"/>
      <c r="UJ383" s="144"/>
      <c r="UK383" s="144"/>
      <c r="UL383" s="144"/>
      <c r="UM383" s="144"/>
      <c r="UN383" s="144"/>
      <c r="UO383" s="144"/>
      <c r="UP383" s="144"/>
      <c r="UQ383" s="144"/>
      <c r="UR383" s="144"/>
      <c r="US383" s="144"/>
      <c r="UT383" s="144"/>
      <c r="UU383" s="144"/>
      <c r="UV383" s="144"/>
      <c r="UW383" s="144"/>
      <c r="UX383" s="144"/>
      <c r="UY383" s="144"/>
      <c r="UZ383" s="144"/>
      <c r="VA383" s="144"/>
      <c r="VB383" s="144"/>
      <c r="VC383" s="144"/>
      <c r="VD383" s="144"/>
      <c r="VE383" s="144"/>
      <c r="VF383" s="144"/>
      <c r="VG383" s="144"/>
      <c r="VH383" s="144"/>
      <c r="VI383" s="144"/>
      <c r="VJ383" s="144"/>
      <c r="VK383" s="144"/>
      <c r="VL383" s="144"/>
      <c r="VM383" s="144"/>
      <c r="VN383" s="144"/>
      <c r="VO383" s="144"/>
      <c r="VP383" s="144"/>
      <c r="VQ383" s="144"/>
      <c r="VR383" s="144"/>
      <c r="VS383" s="144"/>
      <c r="VT383" s="144"/>
      <c r="VU383" s="144"/>
      <c r="VV383" s="144"/>
      <c r="VW383" s="144"/>
      <c r="VX383" s="144"/>
      <c r="VY383" s="144"/>
      <c r="VZ383" s="144"/>
      <c r="WA383" s="144"/>
      <c r="WB383" s="144"/>
      <c r="WC383" s="144"/>
      <c r="WD383" s="144"/>
      <c r="WE383" s="144"/>
      <c r="WF383" s="144"/>
      <c r="WG383" s="144"/>
      <c r="WH383" s="144"/>
      <c r="WI383" s="144"/>
      <c r="WJ383" s="144"/>
      <c r="WK383" s="144"/>
      <c r="WL383" s="144"/>
      <c r="WM383" s="144"/>
      <c r="WN383" s="144"/>
      <c r="WO383" s="144"/>
      <c r="WP383" s="144"/>
      <c r="WQ383" s="144"/>
      <c r="WR383" s="144"/>
      <c r="WS383" s="144"/>
      <c r="WT383" s="144"/>
      <c r="WU383" s="144"/>
      <c r="WV383" s="144"/>
      <c r="WW383" s="144"/>
      <c r="WX383" s="144"/>
      <c r="WY383" s="144"/>
      <c r="WZ383" s="144"/>
      <c r="XA383" s="144"/>
      <c r="XB383" s="144"/>
      <c r="XC383" s="144"/>
      <c r="XD383" s="144"/>
      <c r="XE383" s="144"/>
      <c r="XF383" s="144"/>
      <c r="XG383" s="144"/>
      <c r="XH383" s="144"/>
      <c r="XI383" s="144"/>
      <c r="XJ383" s="144"/>
      <c r="XK383" s="144"/>
      <c r="XL383" s="144"/>
      <c r="XM383" s="144"/>
      <c r="XN383" s="144"/>
      <c r="XO383" s="144"/>
      <c r="XP383" s="144"/>
      <c r="XQ383" s="144"/>
      <c r="XR383" s="144"/>
      <c r="XS383" s="144"/>
      <c r="XT383" s="144"/>
      <c r="XU383" s="144"/>
      <c r="XV383" s="144"/>
      <c r="XW383" s="144"/>
      <c r="XX383" s="144"/>
      <c r="XY383" s="144"/>
      <c r="XZ383" s="144"/>
      <c r="YA383" s="144"/>
      <c r="YB383" s="144"/>
      <c r="YC383" s="144"/>
      <c r="YD383" s="144"/>
      <c r="YE383" s="144"/>
      <c r="YF383" s="144"/>
      <c r="YG383" s="144"/>
      <c r="YH383" s="144"/>
      <c r="YI383" s="144"/>
      <c r="YJ383" s="144"/>
      <c r="YK383" s="144"/>
      <c r="YL383" s="144"/>
      <c r="YM383" s="144"/>
      <c r="YN383" s="144"/>
      <c r="YO383" s="144"/>
      <c r="YP383" s="144"/>
      <c r="YQ383" s="144"/>
      <c r="YR383" s="144"/>
      <c r="YS383" s="144"/>
      <c r="YT383" s="144"/>
      <c r="YU383" s="144"/>
      <c r="YV383" s="144"/>
      <c r="YW383" s="144"/>
      <c r="YX383" s="144"/>
      <c r="YY383" s="144"/>
      <c r="YZ383" s="144"/>
      <c r="ZA383" s="144"/>
      <c r="ZB383" s="144"/>
      <c r="ZC383" s="144"/>
      <c r="ZD383" s="144"/>
      <c r="ZE383" s="144"/>
      <c r="ZF383" s="144"/>
      <c r="ZG383" s="144"/>
      <c r="ZH383" s="144"/>
      <c r="ZI383" s="144"/>
      <c r="ZJ383" s="144"/>
      <c r="ZK383" s="144"/>
      <c r="ZL383" s="144"/>
      <c r="ZM383" s="144"/>
      <c r="ZN383" s="144"/>
      <c r="ZO383" s="144"/>
      <c r="ZP383" s="144"/>
      <c r="ZQ383" s="144"/>
      <c r="ZR383" s="144"/>
      <c r="ZS383" s="144"/>
      <c r="ZT383" s="144"/>
      <c r="ZU383" s="144"/>
      <c r="ZV383" s="144"/>
      <c r="ZW383" s="144"/>
      <c r="ZX383" s="144"/>
      <c r="ZY383" s="144"/>
      <c r="ZZ383" s="144"/>
      <c r="AAA383" s="144"/>
      <c r="AAB383" s="144"/>
      <c r="AAC383" s="144"/>
      <c r="AAD383" s="144"/>
      <c r="AAE383" s="144"/>
      <c r="AAF383" s="144"/>
      <c r="AAG383" s="144"/>
      <c r="AAH383" s="144"/>
      <c r="AAI383" s="144"/>
      <c r="AAJ383" s="144"/>
      <c r="AAK383" s="144"/>
      <c r="AAL383" s="144"/>
      <c r="AAM383" s="144"/>
      <c r="AAN383" s="144"/>
      <c r="AAO383" s="144"/>
      <c r="AAP383" s="144"/>
      <c r="AAQ383" s="144"/>
      <c r="AAR383" s="144"/>
      <c r="AAS383" s="144"/>
      <c r="AAT383" s="144"/>
      <c r="AAU383" s="144"/>
      <c r="AAV383" s="144"/>
      <c r="AAW383" s="144"/>
      <c r="AAX383" s="144"/>
      <c r="AAY383" s="144"/>
      <c r="AAZ383" s="144"/>
      <c r="ABA383" s="144"/>
      <c r="ABB383" s="144"/>
      <c r="ABC383" s="144"/>
      <c r="ABD383" s="144"/>
      <c r="ABE383" s="144"/>
      <c r="ABF383" s="144"/>
      <c r="ABG383" s="144"/>
      <c r="ABH383" s="144"/>
      <c r="ABI383" s="144"/>
      <c r="ABJ383" s="144"/>
      <c r="ABK383" s="144"/>
      <c r="ABL383" s="144"/>
      <c r="ABM383" s="144"/>
      <c r="ABN383" s="144"/>
      <c r="ABO383" s="144"/>
      <c r="ABP383" s="144"/>
      <c r="ABQ383" s="144"/>
      <c r="ABR383" s="144"/>
      <c r="ABS383" s="144"/>
      <c r="ABT383" s="144"/>
      <c r="ABU383" s="144"/>
      <c r="ABV383" s="144"/>
      <c r="ABW383" s="144"/>
      <c r="ABX383" s="144"/>
      <c r="ABY383" s="144"/>
      <c r="ABZ383" s="144"/>
      <c r="ACA383" s="144"/>
      <c r="ACB383" s="144"/>
      <c r="ACC383" s="144"/>
      <c r="ACD383" s="144"/>
      <c r="ACE383" s="144"/>
      <c r="ACF383" s="144"/>
      <c r="ACG383" s="144"/>
      <c r="ACH383" s="144"/>
      <c r="ACI383" s="144"/>
      <c r="ACJ383" s="144"/>
      <c r="ACK383" s="144"/>
      <c r="ACL383" s="144"/>
      <c r="ACM383" s="144"/>
      <c r="ACN383" s="144"/>
      <c r="ACO383" s="144"/>
      <c r="ACP383" s="144"/>
      <c r="ACQ383" s="144"/>
      <c r="ACR383" s="144"/>
      <c r="ACS383" s="144"/>
      <c r="ACT383" s="144"/>
      <c r="ACU383" s="144"/>
      <c r="ACV383" s="144"/>
      <c r="ACW383" s="144"/>
      <c r="ACX383" s="144"/>
      <c r="ACY383" s="144"/>
      <c r="ACZ383" s="144"/>
      <c r="ADA383" s="144"/>
    </row>
    <row r="384" spans="1:781" s="126" customFormat="1" ht="15" customHeight="1" x14ac:dyDescent="0.3">
      <c r="A384" s="216"/>
      <c r="B384" s="221"/>
      <c r="C384" s="261"/>
      <c r="D384" s="223"/>
      <c r="E384" s="219"/>
      <c r="F384" s="224"/>
      <c r="G384" s="218"/>
      <c r="H384" s="224"/>
      <c r="I384" s="225"/>
      <c r="J384" s="226"/>
      <c r="K384" s="216"/>
      <c r="L384" s="217"/>
      <c r="M384" s="218"/>
      <c r="N384" s="219"/>
      <c r="O384" s="220"/>
      <c r="P384" s="221"/>
      <c r="Q384" s="258"/>
      <c r="R384" s="258"/>
      <c r="S384" s="243" t="s">
        <v>1031</v>
      </c>
      <c r="T384" s="235" t="s">
        <v>1032</v>
      </c>
      <c r="U384" s="235"/>
      <c r="V384" s="267"/>
      <c r="W384" s="267"/>
      <c r="X384" s="267"/>
      <c r="Y384" s="267"/>
      <c r="Z384" s="267"/>
      <c r="AA384" s="267"/>
      <c r="AB384" s="268"/>
      <c r="AC384" s="269"/>
      <c r="AD384" s="269"/>
      <c r="AE384" s="269"/>
      <c r="AF384" s="269"/>
      <c r="AG384" s="269"/>
      <c r="AH384" s="269"/>
      <c r="AI384" s="269"/>
      <c r="AJ384" s="269"/>
      <c r="AK384" s="269"/>
      <c r="AL384" s="269"/>
      <c r="AM384" s="269"/>
      <c r="AN384" s="269"/>
      <c r="AO384" s="269"/>
      <c r="AP384" s="144"/>
      <c r="AQ384" s="144"/>
      <c r="AR384" s="144"/>
      <c r="AS384" s="144"/>
      <c r="AT384" s="144"/>
      <c r="AU384" s="144"/>
      <c r="AV384" s="144"/>
      <c r="AW384" s="144"/>
      <c r="AX384" s="144"/>
      <c r="AY384" s="144"/>
      <c r="AZ384" s="144"/>
      <c r="BA384" s="144"/>
      <c r="BB384" s="144"/>
      <c r="BC384" s="144"/>
      <c r="BD384" s="144"/>
      <c r="BE384" s="144"/>
      <c r="BF384" s="144"/>
      <c r="BG384" s="144"/>
      <c r="BH384" s="144"/>
      <c r="BI384" s="144"/>
      <c r="BJ384" s="144"/>
      <c r="BK384" s="144"/>
      <c r="BL384" s="144"/>
      <c r="BM384" s="144"/>
      <c r="BN384" s="144"/>
      <c r="BO384" s="144"/>
      <c r="BP384" s="144"/>
      <c r="BQ384" s="144"/>
      <c r="BR384" s="144"/>
      <c r="BS384" s="144"/>
      <c r="BT384" s="144"/>
      <c r="BU384" s="144"/>
      <c r="BV384" s="144"/>
      <c r="BW384" s="144"/>
      <c r="BX384" s="144"/>
      <c r="BY384" s="144"/>
      <c r="BZ384" s="144"/>
      <c r="CA384" s="144"/>
      <c r="CB384" s="144"/>
      <c r="CC384" s="144"/>
      <c r="CD384" s="144"/>
      <c r="CE384" s="144"/>
      <c r="CF384" s="144"/>
      <c r="CG384" s="144"/>
      <c r="CH384" s="144"/>
      <c r="CI384" s="144"/>
      <c r="CJ384" s="144"/>
      <c r="CK384" s="144"/>
      <c r="CL384" s="144"/>
      <c r="CM384" s="144"/>
      <c r="CN384" s="144"/>
      <c r="CO384" s="144"/>
      <c r="CP384" s="144"/>
      <c r="CQ384" s="144"/>
      <c r="CR384" s="144"/>
      <c r="CS384" s="144"/>
      <c r="CT384" s="144"/>
      <c r="CU384" s="144"/>
      <c r="CV384" s="144"/>
      <c r="CW384" s="144"/>
      <c r="CX384" s="144"/>
      <c r="CY384" s="144"/>
      <c r="CZ384" s="144"/>
      <c r="DA384" s="144"/>
      <c r="DB384" s="144"/>
      <c r="DC384" s="144"/>
      <c r="DD384" s="144"/>
      <c r="DE384" s="144"/>
      <c r="DF384" s="144"/>
      <c r="DG384" s="144"/>
      <c r="DH384" s="144"/>
      <c r="DI384" s="144"/>
      <c r="DJ384" s="144"/>
      <c r="DK384" s="144"/>
      <c r="DL384" s="144"/>
      <c r="DM384" s="144"/>
      <c r="DN384" s="144"/>
      <c r="DO384" s="144"/>
      <c r="DP384" s="144"/>
      <c r="DQ384" s="144"/>
      <c r="DR384" s="144"/>
      <c r="DS384" s="144"/>
      <c r="DT384" s="144"/>
      <c r="DU384" s="144"/>
      <c r="DV384" s="144"/>
      <c r="DW384" s="144"/>
      <c r="DX384" s="144"/>
      <c r="DY384" s="144"/>
      <c r="DZ384" s="144"/>
      <c r="EA384" s="144"/>
      <c r="EB384" s="144"/>
      <c r="EC384" s="144"/>
      <c r="ED384" s="144"/>
      <c r="EE384" s="144"/>
      <c r="EF384" s="144"/>
      <c r="EG384" s="144"/>
      <c r="EH384" s="144"/>
      <c r="EI384" s="144"/>
      <c r="EJ384" s="144"/>
      <c r="EK384" s="144"/>
      <c r="EL384" s="144"/>
      <c r="EM384" s="144"/>
      <c r="EN384" s="144"/>
      <c r="EO384" s="144"/>
      <c r="EP384" s="144"/>
      <c r="EQ384" s="144"/>
      <c r="ER384" s="144"/>
      <c r="ES384" s="144"/>
      <c r="ET384" s="144"/>
      <c r="EU384" s="144"/>
      <c r="EV384" s="144"/>
      <c r="EW384" s="144"/>
      <c r="EX384" s="144"/>
      <c r="EY384" s="144"/>
      <c r="EZ384" s="144"/>
      <c r="FA384" s="144"/>
      <c r="FB384" s="144"/>
      <c r="FC384" s="144"/>
      <c r="FD384" s="144"/>
      <c r="FE384" s="144"/>
      <c r="FF384" s="144"/>
      <c r="FG384" s="144"/>
      <c r="FH384" s="144"/>
      <c r="FI384" s="144"/>
      <c r="FJ384" s="144"/>
      <c r="FK384" s="144"/>
      <c r="FL384" s="144"/>
      <c r="FM384" s="144"/>
      <c r="FN384" s="144"/>
      <c r="FO384" s="144"/>
      <c r="FP384" s="144"/>
      <c r="FQ384" s="144"/>
      <c r="FR384" s="144"/>
      <c r="FS384" s="144"/>
      <c r="FT384" s="144"/>
      <c r="FU384" s="144"/>
      <c r="FV384" s="144"/>
      <c r="FW384" s="144"/>
      <c r="FX384" s="144"/>
      <c r="FY384" s="144"/>
      <c r="FZ384" s="144"/>
      <c r="GA384" s="144"/>
      <c r="GB384" s="144"/>
      <c r="GC384" s="144"/>
      <c r="GD384" s="144"/>
      <c r="GE384" s="144"/>
      <c r="GF384" s="144"/>
      <c r="GG384" s="144"/>
      <c r="GH384" s="144"/>
      <c r="GI384" s="144"/>
      <c r="GJ384" s="144"/>
      <c r="GK384" s="144"/>
      <c r="GL384" s="144"/>
      <c r="GM384" s="144"/>
      <c r="GN384" s="144"/>
      <c r="GO384" s="144"/>
      <c r="GP384" s="144"/>
      <c r="GQ384" s="144"/>
      <c r="GR384" s="144"/>
      <c r="GS384" s="144"/>
      <c r="GT384" s="144"/>
      <c r="GU384" s="144"/>
      <c r="GV384" s="144"/>
      <c r="GW384" s="144"/>
      <c r="GX384" s="144"/>
      <c r="GY384" s="144"/>
      <c r="GZ384" s="144"/>
      <c r="HA384" s="144"/>
      <c r="HB384" s="144"/>
      <c r="HC384" s="144"/>
      <c r="HD384" s="144"/>
      <c r="HE384" s="144"/>
      <c r="HF384" s="144"/>
      <c r="HG384" s="144"/>
      <c r="HH384" s="144"/>
      <c r="HI384" s="144"/>
      <c r="HJ384" s="144"/>
      <c r="HK384" s="144"/>
      <c r="HL384" s="144"/>
      <c r="HM384" s="144"/>
      <c r="HN384" s="144"/>
      <c r="HO384" s="144"/>
      <c r="HP384" s="144"/>
      <c r="HQ384" s="144"/>
      <c r="HR384" s="144"/>
      <c r="HS384" s="144"/>
      <c r="HT384" s="144"/>
      <c r="HU384" s="144"/>
      <c r="HV384" s="144"/>
      <c r="HW384" s="144"/>
      <c r="HX384" s="144"/>
      <c r="HY384" s="144"/>
      <c r="HZ384" s="144"/>
      <c r="IA384" s="144"/>
      <c r="IB384" s="144"/>
      <c r="IC384" s="144"/>
      <c r="ID384" s="144"/>
      <c r="IE384" s="144"/>
      <c r="IF384" s="144"/>
      <c r="IG384" s="144"/>
      <c r="IH384" s="144"/>
      <c r="II384" s="144"/>
      <c r="IJ384" s="144"/>
      <c r="IK384" s="144"/>
      <c r="IL384" s="144"/>
      <c r="IM384" s="144"/>
      <c r="IN384" s="144"/>
      <c r="IO384" s="144"/>
      <c r="IP384" s="144"/>
      <c r="IQ384" s="144"/>
      <c r="IR384" s="144"/>
      <c r="IS384" s="144"/>
      <c r="IT384" s="144"/>
      <c r="IU384" s="144"/>
      <c r="IV384" s="144"/>
      <c r="IW384" s="144"/>
      <c r="IX384" s="144"/>
      <c r="IY384" s="144"/>
      <c r="IZ384" s="144"/>
      <c r="JA384" s="144"/>
      <c r="JB384" s="144"/>
      <c r="JC384" s="144"/>
      <c r="JD384" s="144"/>
      <c r="JE384" s="144"/>
      <c r="JF384" s="144"/>
      <c r="JG384" s="144"/>
      <c r="JH384" s="144"/>
      <c r="JI384" s="144"/>
      <c r="JJ384" s="144"/>
      <c r="JK384" s="144"/>
      <c r="JL384" s="144"/>
      <c r="JM384" s="144"/>
      <c r="JN384" s="144"/>
      <c r="JO384" s="144"/>
      <c r="JP384" s="144"/>
      <c r="JQ384" s="144"/>
      <c r="JR384" s="144"/>
      <c r="JS384" s="144"/>
      <c r="JT384" s="144"/>
      <c r="JU384" s="144"/>
      <c r="JV384" s="144"/>
      <c r="JW384" s="144"/>
      <c r="JX384" s="144"/>
      <c r="JY384" s="144"/>
      <c r="JZ384" s="144"/>
      <c r="KA384" s="144"/>
      <c r="KB384" s="144"/>
      <c r="KC384" s="144"/>
      <c r="KD384" s="144"/>
      <c r="KE384" s="144"/>
      <c r="KF384" s="144"/>
      <c r="KG384" s="144"/>
      <c r="KH384" s="144"/>
      <c r="KI384" s="144"/>
      <c r="KJ384" s="144"/>
      <c r="KK384" s="144"/>
      <c r="KL384" s="144"/>
      <c r="KM384" s="144"/>
      <c r="KN384" s="144"/>
      <c r="KO384" s="144"/>
      <c r="KP384" s="144"/>
      <c r="KQ384" s="144"/>
      <c r="KR384" s="144"/>
      <c r="KS384" s="144"/>
      <c r="KT384" s="144"/>
      <c r="KU384" s="144"/>
      <c r="KV384" s="144"/>
      <c r="KW384" s="144"/>
      <c r="KX384" s="144"/>
      <c r="KY384" s="144"/>
      <c r="KZ384" s="144"/>
      <c r="LA384" s="144"/>
      <c r="LB384" s="144"/>
      <c r="LC384" s="144"/>
      <c r="LD384" s="144"/>
      <c r="LE384" s="144"/>
      <c r="LF384" s="144"/>
      <c r="LG384" s="144"/>
      <c r="LH384" s="144"/>
      <c r="LI384" s="144"/>
      <c r="LJ384" s="144"/>
      <c r="LK384" s="144"/>
      <c r="LL384" s="144"/>
      <c r="LM384" s="144"/>
      <c r="LN384" s="144"/>
      <c r="LO384" s="144"/>
      <c r="LP384" s="144"/>
      <c r="LQ384" s="144"/>
      <c r="LR384" s="144"/>
      <c r="LS384" s="144"/>
      <c r="LT384" s="144"/>
      <c r="LU384" s="144"/>
      <c r="LV384" s="144"/>
      <c r="LW384" s="144"/>
      <c r="LX384" s="144"/>
      <c r="LY384" s="144"/>
      <c r="LZ384" s="144"/>
      <c r="MA384" s="144"/>
      <c r="MB384" s="144"/>
      <c r="MC384" s="144"/>
      <c r="MD384" s="144"/>
      <c r="ME384" s="144"/>
      <c r="MF384" s="144"/>
      <c r="MG384" s="144"/>
      <c r="MH384" s="144"/>
      <c r="MI384" s="144"/>
      <c r="MJ384" s="144"/>
      <c r="MK384" s="144"/>
      <c r="ML384" s="144"/>
      <c r="MM384" s="144"/>
      <c r="MN384" s="144"/>
      <c r="MO384" s="144"/>
      <c r="MP384" s="144"/>
      <c r="MQ384" s="144"/>
      <c r="MR384" s="144"/>
      <c r="MS384" s="144"/>
      <c r="MT384" s="144"/>
      <c r="MU384" s="144"/>
      <c r="MV384" s="144"/>
      <c r="MW384" s="144"/>
      <c r="MX384" s="144"/>
      <c r="MY384" s="144"/>
      <c r="MZ384" s="144"/>
      <c r="NA384" s="144"/>
      <c r="NB384" s="144"/>
      <c r="NC384" s="144"/>
      <c r="ND384" s="144"/>
      <c r="NE384" s="144"/>
      <c r="NF384" s="144"/>
      <c r="NG384" s="144"/>
      <c r="NH384" s="144"/>
      <c r="NI384" s="144"/>
      <c r="NJ384" s="144"/>
      <c r="NK384" s="144"/>
      <c r="NL384" s="144"/>
      <c r="NM384" s="144"/>
      <c r="NN384" s="144"/>
      <c r="NO384" s="144"/>
      <c r="NP384" s="144"/>
      <c r="NQ384" s="144"/>
      <c r="NR384" s="144"/>
      <c r="NS384" s="144"/>
      <c r="NT384" s="144"/>
      <c r="NU384" s="144"/>
      <c r="NV384" s="144"/>
      <c r="NW384" s="144"/>
      <c r="NX384" s="144"/>
      <c r="NY384" s="144"/>
      <c r="NZ384" s="144"/>
      <c r="OA384" s="144"/>
      <c r="OB384" s="144"/>
      <c r="OC384" s="144"/>
      <c r="OD384" s="144"/>
      <c r="OE384" s="144"/>
      <c r="OF384" s="144"/>
      <c r="OG384" s="144"/>
      <c r="OH384" s="144"/>
      <c r="OI384" s="144"/>
      <c r="OJ384" s="144"/>
      <c r="OK384" s="144"/>
      <c r="OL384" s="144"/>
      <c r="OM384" s="144"/>
      <c r="ON384" s="144"/>
      <c r="OO384" s="144"/>
      <c r="OP384" s="144"/>
      <c r="OQ384" s="144"/>
      <c r="OR384" s="144"/>
      <c r="OS384" s="144"/>
      <c r="OT384" s="144"/>
      <c r="OU384" s="144"/>
      <c r="OV384" s="144"/>
      <c r="OW384" s="144"/>
      <c r="OX384" s="144"/>
      <c r="OY384" s="144"/>
      <c r="OZ384" s="144"/>
      <c r="PA384" s="144"/>
      <c r="PB384" s="144"/>
      <c r="PC384" s="144"/>
      <c r="PD384" s="144"/>
      <c r="PE384" s="144"/>
      <c r="PF384" s="144"/>
      <c r="PG384" s="144"/>
      <c r="PH384" s="144"/>
      <c r="PI384" s="144"/>
      <c r="PJ384" s="144"/>
      <c r="PK384" s="144"/>
      <c r="PL384" s="144"/>
      <c r="PM384" s="144"/>
      <c r="PN384" s="144"/>
      <c r="PO384" s="144"/>
      <c r="PP384" s="144"/>
      <c r="PQ384" s="144"/>
      <c r="PR384" s="144"/>
      <c r="PS384" s="144"/>
      <c r="PT384" s="144"/>
      <c r="PU384" s="144"/>
      <c r="PV384" s="144"/>
      <c r="PW384" s="144"/>
      <c r="PX384" s="144"/>
      <c r="PY384" s="144"/>
      <c r="PZ384" s="144"/>
      <c r="QA384" s="144"/>
      <c r="QB384" s="144"/>
      <c r="QC384" s="144"/>
      <c r="QD384" s="144"/>
      <c r="QE384" s="144"/>
      <c r="QF384" s="144"/>
      <c r="QG384" s="144"/>
      <c r="QH384" s="144"/>
      <c r="QI384" s="144"/>
      <c r="QJ384" s="144"/>
      <c r="QK384" s="144"/>
      <c r="QL384" s="144"/>
      <c r="QM384" s="144"/>
      <c r="QN384" s="144"/>
      <c r="QO384" s="144"/>
      <c r="QP384" s="144"/>
      <c r="QQ384" s="144"/>
      <c r="QR384" s="144"/>
      <c r="QS384" s="144"/>
      <c r="QT384" s="144"/>
      <c r="QU384" s="144"/>
      <c r="QV384" s="144"/>
      <c r="QW384" s="144"/>
      <c r="QX384" s="144"/>
      <c r="QY384" s="144"/>
      <c r="QZ384" s="144"/>
      <c r="RA384" s="144"/>
      <c r="RB384" s="144"/>
      <c r="RC384" s="144"/>
      <c r="RD384" s="144"/>
      <c r="RE384" s="144"/>
      <c r="RF384" s="144"/>
      <c r="RG384" s="144"/>
      <c r="RH384" s="144"/>
      <c r="RI384" s="144"/>
      <c r="RJ384" s="144"/>
      <c r="RK384" s="144"/>
      <c r="RL384" s="144"/>
      <c r="RM384" s="144"/>
      <c r="RN384" s="144"/>
      <c r="RO384" s="144"/>
      <c r="RP384" s="144"/>
      <c r="RQ384" s="144"/>
      <c r="RR384" s="144"/>
      <c r="RS384" s="144"/>
      <c r="RT384" s="144"/>
      <c r="RU384" s="144"/>
      <c r="RV384" s="144"/>
      <c r="RW384" s="144"/>
      <c r="RX384" s="144"/>
      <c r="RY384" s="144"/>
      <c r="RZ384" s="144"/>
      <c r="SA384" s="144"/>
      <c r="SB384" s="144"/>
      <c r="SC384" s="144"/>
      <c r="SD384" s="144"/>
      <c r="SE384" s="144"/>
      <c r="SF384" s="144"/>
      <c r="SG384" s="144"/>
      <c r="SH384" s="144"/>
      <c r="SI384" s="144"/>
      <c r="SJ384" s="144"/>
      <c r="SK384" s="144"/>
      <c r="SL384" s="144"/>
      <c r="SM384" s="144"/>
      <c r="SN384" s="144"/>
      <c r="SO384" s="144"/>
      <c r="SP384" s="144"/>
      <c r="SQ384" s="144"/>
      <c r="SR384" s="144"/>
      <c r="SS384" s="144"/>
      <c r="ST384" s="144"/>
      <c r="SU384" s="144"/>
      <c r="SV384" s="144"/>
      <c r="SW384" s="144"/>
      <c r="SX384" s="144"/>
      <c r="SY384" s="144"/>
      <c r="SZ384" s="144"/>
      <c r="TA384" s="144"/>
      <c r="TB384" s="144"/>
      <c r="TC384" s="144"/>
      <c r="TD384" s="144"/>
      <c r="TE384" s="144"/>
      <c r="TF384" s="144"/>
      <c r="TG384" s="144"/>
      <c r="TH384" s="144"/>
      <c r="TI384" s="144"/>
      <c r="TJ384" s="144"/>
      <c r="TK384" s="144"/>
      <c r="TL384" s="144"/>
      <c r="TM384" s="144"/>
      <c r="TN384" s="144"/>
      <c r="TO384" s="144"/>
      <c r="TP384" s="144"/>
      <c r="TQ384" s="144"/>
      <c r="TR384" s="144"/>
      <c r="TS384" s="144"/>
      <c r="TT384" s="144"/>
      <c r="TU384" s="144"/>
      <c r="TV384" s="144"/>
      <c r="TW384" s="144"/>
      <c r="TX384" s="144"/>
      <c r="TY384" s="144"/>
      <c r="TZ384" s="144"/>
      <c r="UA384" s="144"/>
      <c r="UB384" s="144"/>
      <c r="UC384" s="144"/>
      <c r="UD384" s="144"/>
      <c r="UE384" s="144"/>
      <c r="UF384" s="144"/>
      <c r="UG384" s="144"/>
      <c r="UH384" s="144"/>
      <c r="UI384" s="144"/>
      <c r="UJ384" s="144"/>
      <c r="UK384" s="144"/>
      <c r="UL384" s="144"/>
      <c r="UM384" s="144"/>
      <c r="UN384" s="144"/>
      <c r="UO384" s="144"/>
      <c r="UP384" s="144"/>
      <c r="UQ384" s="144"/>
      <c r="UR384" s="144"/>
      <c r="US384" s="144"/>
      <c r="UT384" s="144"/>
      <c r="UU384" s="144"/>
      <c r="UV384" s="144"/>
      <c r="UW384" s="144"/>
      <c r="UX384" s="144"/>
      <c r="UY384" s="144"/>
      <c r="UZ384" s="144"/>
      <c r="VA384" s="144"/>
      <c r="VB384" s="144"/>
      <c r="VC384" s="144"/>
      <c r="VD384" s="144"/>
      <c r="VE384" s="144"/>
      <c r="VF384" s="144"/>
      <c r="VG384" s="144"/>
      <c r="VH384" s="144"/>
      <c r="VI384" s="144"/>
      <c r="VJ384" s="144"/>
      <c r="VK384" s="144"/>
      <c r="VL384" s="144"/>
      <c r="VM384" s="144"/>
      <c r="VN384" s="144"/>
      <c r="VO384" s="144"/>
      <c r="VP384" s="144"/>
      <c r="VQ384" s="144"/>
      <c r="VR384" s="144"/>
      <c r="VS384" s="144"/>
      <c r="VT384" s="144"/>
      <c r="VU384" s="144"/>
      <c r="VV384" s="144"/>
      <c r="VW384" s="144"/>
      <c r="VX384" s="144"/>
      <c r="VY384" s="144"/>
      <c r="VZ384" s="144"/>
      <c r="WA384" s="144"/>
      <c r="WB384" s="144"/>
      <c r="WC384" s="144"/>
      <c r="WD384" s="144"/>
      <c r="WE384" s="144"/>
      <c r="WF384" s="144"/>
      <c r="WG384" s="144"/>
      <c r="WH384" s="144"/>
      <c r="WI384" s="144"/>
      <c r="WJ384" s="144"/>
      <c r="WK384" s="144"/>
      <c r="WL384" s="144"/>
      <c r="WM384" s="144"/>
      <c r="WN384" s="144"/>
      <c r="WO384" s="144"/>
      <c r="WP384" s="144"/>
      <c r="WQ384" s="144"/>
      <c r="WR384" s="144"/>
      <c r="WS384" s="144"/>
      <c r="WT384" s="144"/>
      <c r="WU384" s="144"/>
      <c r="WV384" s="144"/>
      <c r="WW384" s="144"/>
      <c r="WX384" s="144"/>
      <c r="WY384" s="144"/>
      <c r="WZ384" s="144"/>
      <c r="XA384" s="144"/>
      <c r="XB384" s="144"/>
      <c r="XC384" s="144"/>
      <c r="XD384" s="144"/>
      <c r="XE384" s="144"/>
      <c r="XF384" s="144"/>
      <c r="XG384" s="144"/>
      <c r="XH384" s="144"/>
      <c r="XI384" s="144"/>
      <c r="XJ384" s="144"/>
      <c r="XK384" s="144"/>
      <c r="XL384" s="144"/>
      <c r="XM384" s="144"/>
      <c r="XN384" s="144"/>
      <c r="XO384" s="144"/>
      <c r="XP384" s="144"/>
      <c r="XQ384" s="144"/>
      <c r="XR384" s="144"/>
      <c r="XS384" s="144"/>
      <c r="XT384" s="144"/>
      <c r="XU384" s="144"/>
      <c r="XV384" s="144"/>
      <c r="XW384" s="144"/>
      <c r="XX384" s="144"/>
      <c r="XY384" s="144"/>
      <c r="XZ384" s="144"/>
      <c r="YA384" s="144"/>
      <c r="YB384" s="144"/>
      <c r="YC384" s="144"/>
      <c r="YD384" s="144"/>
      <c r="YE384" s="144"/>
      <c r="YF384" s="144"/>
      <c r="YG384" s="144"/>
      <c r="YH384" s="144"/>
      <c r="YI384" s="144"/>
      <c r="YJ384" s="144"/>
      <c r="YK384" s="144"/>
      <c r="YL384" s="144"/>
      <c r="YM384" s="144"/>
      <c r="YN384" s="144"/>
      <c r="YO384" s="144"/>
      <c r="YP384" s="144"/>
      <c r="YQ384" s="144"/>
      <c r="YR384" s="144"/>
      <c r="YS384" s="144"/>
      <c r="YT384" s="144"/>
      <c r="YU384" s="144"/>
      <c r="YV384" s="144"/>
      <c r="YW384" s="144"/>
      <c r="YX384" s="144"/>
      <c r="YY384" s="144"/>
      <c r="YZ384" s="144"/>
      <c r="ZA384" s="144"/>
      <c r="ZB384" s="144"/>
      <c r="ZC384" s="144"/>
      <c r="ZD384" s="144"/>
      <c r="ZE384" s="144"/>
      <c r="ZF384" s="144"/>
      <c r="ZG384" s="144"/>
      <c r="ZH384" s="144"/>
      <c r="ZI384" s="144"/>
      <c r="ZJ384" s="144"/>
      <c r="ZK384" s="144"/>
      <c r="ZL384" s="144"/>
      <c r="ZM384" s="144"/>
      <c r="ZN384" s="144"/>
      <c r="ZO384" s="144"/>
      <c r="ZP384" s="144"/>
      <c r="ZQ384" s="144"/>
      <c r="ZR384" s="144"/>
      <c r="ZS384" s="144"/>
      <c r="ZT384" s="144"/>
      <c r="ZU384" s="144"/>
      <c r="ZV384" s="144"/>
      <c r="ZW384" s="144"/>
      <c r="ZX384" s="144"/>
      <c r="ZY384" s="144"/>
      <c r="ZZ384" s="144"/>
      <c r="AAA384" s="144"/>
      <c r="AAB384" s="144"/>
      <c r="AAC384" s="144"/>
      <c r="AAD384" s="144"/>
      <c r="AAE384" s="144"/>
      <c r="AAF384" s="144"/>
      <c r="AAG384" s="144"/>
      <c r="AAH384" s="144"/>
      <c r="AAI384" s="144"/>
      <c r="AAJ384" s="144"/>
      <c r="AAK384" s="144"/>
      <c r="AAL384" s="144"/>
      <c r="AAM384" s="144"/>
      <c r="AAN384" s="144"/>
      <c r="AAO384" s="144"/>
      <c r="AAP384" s="144"/>
      <c r="AAQ384" s="144"/>
      <c r="AAR384" s="144"/>
      <c r="AAS384" s="144"/>
      <c r="AAT384" s="144"/>
      <c r="AAU384" s="144"/>
      <c r="AAV384" s="144"/>
      <c r="AAW384" s="144"/>
      <c r="AAX384" s="144"/>
      <c r="AAY384" s="144"/>
      <c r="AAZ384" s="144"/>
      <c r="ABA384" s="144"/>
      <c r="ABB384" s="144"/>
      <c r="ABC384" s="144"/>
      <c r="ABD384" s="144"/>
      <c r="ABE384" s="144"/>
      <c r="ABF384" s="144"/>
      <c r="ABG384" s="144"/>
      <c r="ABH384" s="144"/>
      <c r="ABI384" s="144"/>
      <c r="ABJ384" s="144"/>
      <c r="ABK384" s="144"/>
      <c r="ABL384" s="144"/>
      <c r="ABM384" s="144"/>
      <c r="ABN384" s="144"/>
      <c r="ABO384" s="144"/>
      <c r="ABP384" s="144"/>
      <c r="ABQ384" s="144"/>
      <c r="ABR384" s="144"/>
      <c r="ABS384" s="144"/>
      <c r="ABT384" s="144"/>
      <c r="ABU384" s="144"/>
      <c r="ABV384" s="144"/>
      <c r="ABW384" s="144"/>
      <c r="ABX384" s="144"/>
      <c r="ABY384" s="144"/>
      <c r="ABZ384" s="144"/>
      <c r="ACA384" s="144"/>
      <c r="ACB384" s="144"/>
      <c r="ACC384" s="144"/>
      <c r="ACD384" s="144"/>
      <c r="ACE384" s="144"/>
      <c r="ACF384" s="144"/>
      <c r="ACG384" s="144"/>
      <c r="ACH384" s="144"/>
      <c r="ACI384" s="144"/>
      <c r="ACJ384" s="144"/>
      <c r="ACK384" s="144"/>
      <c r="ACL384" s="144"/>
      <c r="ACM384" s="144"/>
      <c r="ACN384" s="144"/>
      <c r="ACO384" s="144"/>
      <c r="ACP384" s="144"/>
      <c r="ACQ384" s="144"/>
      <c r="ACR384" s="144"/>
      <c r="ACS384" s="144"/>
      <c r="ACT384" s="144"/>
      <c r="ACU384" s="144"/>
      <c r="ACV384" s="144"/>
      <c r="ACW384" s="144"/>
      <c r="ACX384" s="144"/>
      <c r="ACY384" s="144"/>
      <c r="ACZ384" s="144"/>
      <c r="ADA384" s="144"/>
    </row>
    <row r="385" spans="1:781" s="126" customFormat="1" ht="15" customHeight="1" x14ac:dyDescent="0.3">
      <c r="A385" s="216"/>
      <c r="B385" s="221"/>
      <c r="C385" s="261"/>
      <c r="D385" s="223"/>
      <c r="E385" s="219"/>
      <c r="F385" s="224"/>
      <c r="G385" s="218"/>
      <c r="H385" s="224"/>
      <c r="I385" s="225"/>
      <c r="J385" s="226"/>
      <c r="K385" s="216"/>
      <c r="L385" s="217"/>
      <c r="M385" s="218"/>
      <c r="N385" s="219"/>
      <c r="O385" s="220"/>
      <c r="P385" s="221"/>
      <c r="R385"/>
      <c r="S385" s="266"/>
      <c r="T385" s="235"/>
      <c r="U385" s="235"/>
      <c r="V385" s="267"/>
      <c r="W385" s="267"/>
      <c r="X385" s="267"/>
      <c r="Y385" s="267"/>
      <c r="Z385" s="267"/>
      <c r="AA385" s="267"/>
      <c r="AB385" s="268"/>
      <c r="AC385" s="269"/>
      <c r="AD385" s="269"/>
      <c r="AE385" s="269"/>
      <c r="AF385" s="269"/>
      <c r="AG385" s="269"/>
      <c r="AH385" s="269"/>
      <c r="AI385" s="269"/>
      <c r="AJ385" s="269"/>
      <c r="AK385" s="269"/>
      <c r="AL385" s="269"/>
      <c r="AM385" s="269"/>
      <c r="AN385" s="269"/>
      <c r="AO385" s="269"/>
      <c r="AP385" s="144"/>
      <c r="AQ385" s="144"/>
      <c r="AR385" s="144"/>
      <c r="AS385" s="144"/>
      <c r="AT385" s="144"/>
      <c r="AU385" s="144"/>
      <c r="AV385" s="144"/>
      <c r="AW385" s="144"/>
      <c r="AX385" s="144"/>
      <c r="AY385" s="144"/>
      <c r="AZ385" s="144"/>
      <c r="BA385" s="144"/>
      <c r="BB385" s="144"/>
      <c r="BC385" s="144"/>
      <c r="BD385" s="144"/>
      <c r="BE385" s="144"/>
      <c r="BF385" s="144"/>
      <c r="BG385" s="144"/>
      <c r="BH385" s="144"/>
      <c r="BI385" s="144"/>
      <c r="BJ385" s="144"/>
      <c r="BK385" s="144"/>
      <c r="BL385" s="144"/>
      <c r="BM385" s="144"/>
      <c r="BN385" s="144"/>
      <c r="BO385" s="144"/>
      <c r="BP385" s="144"/>
      <c r="BQ385" s="144"/>
      <c r="BR385" s="144"/>
      <c r="BS385" s="144"/>
      <c r="BT385" s="144"/>
      <c r="BU385" s="144"/>
      <c r="BV385" s="144"/>
      <c r="BW385" s="144"/>
      <c r="BX385" s="144"/>
      <c r="BY385" s="144"/>
      <c r="BZ385" s="144"/>
      <c r="CA385" s="144"/>
      <c r="CB385" s="144"/>
      <c r="CC385" s="144"/>
      <c r="CD385" s="144"/>
      <c r="CE385" s="144"/>
      <c r="CF385" s="144"/>
      <c r="CG385" s="144"/>
      <c r="CH385" s="144"/>
      <c r="CI385" s="144"/>
      <c r="CJ385" s="144"/>
      <c r="CK385" s="144"/>
      <c r="CL385" s="144"/>
      <c r="CM385" s="144"/>
      <c r="CN385" s="144"/>
      <c r="CO385" s="144"/>
      <c r="CP385" s="144"/>
      <c r="CQ385" s="144"/>
      <c r="CR385" s="144"/>
      <c r="CS385" s="144"/>
      <c r="CT385" s="144"/>
      <c r="CU385" s="144"/>
      <c r="CV385" s="144"/>
      <c r="CW385" s="144"/>
      <c r="CX385" s="144"/>
      <c r="CY385" s="144"/>
      <c r="CZ385" s="144"/>
      <c r="DA385" s="144"/>
      <c r="DB385" s="144"/>
      <c r="DC385" s="144"/>
      <c r="DD385" s="144"/>
      <c r="DE385" s="144"/>
      <c r="DF385" s="144"/>
      <c r="DG385" s="144"/>
      <c r="DH385" s="144"/>
      <c r="DI385" s="144"/>
      <c r="DJ385" s="144"/>
      <c r="DK385" s="144"/>
      <c r="DL385" s="144"/>
      <c r="DM385" s="144"/>
      <c r="DN385" s="144"/>
      <c r="DO385" s="144"/>
      <c r="DP385" s="144"/>
      <c r="DQ385" s="144"/>
      <c r="DR385" s="144"/>
      <c r="DS385" s="144"/>
      <c r="DT385" s="144"/>
      <c r="DU385" s="144"/>
      <c r="DV385" s="144"/>
      <c r="DW385" s="144"/>
      <c r="DX385" s="144"/>
      <c r="DY385" s="144"/>
      <c r="DZ385" s="144"/>
      <c r="EA385" s="144"/>
      <c r="EB385" s="144"/>
      <c r="EC385" s="144"/>
      <c r="ED385" s="144"/>
      <c r="EE385" s="144"/>
      <c r="EF385" s="144"/>
      <c r="EG385" s="144"/>
      <c r="EH385" s="144"/>
      <c r="EI385" s="144"/>
      <c r="EJ385" s="144"/>
      <c r="EK385" s="144"/>
      <c r="EL385" s="144"/>
      <c r="EM385" s="144"/>
      <c r="EN385" s="144"/>
      <c r="EO385" s="144"/>
      <c r="EP385" s="144"/>
      <c r="EQ385" s="144"/>
      <c r="ER385" s="144"/>
      <c r="ES385" s="144"/>
      <c r="ET385" s="144"/>
      <c r="EU385" s="144"/>
      <c r="EV385" s="144"/>
      <c r="EW385" s="144"/>
      <c r="EX385" s="144"/>
      <c r="EY385" s="144"/>
      <c r="EZ385" s="144"/>
      <c r="FA385" s="144"/>
      <c r="FB385" s="144"/>
      <c r="FC385" s="144"/>
      <c r="FD385" s="144"/>
      <c r="FE385" s="144"/>
      <c r="FF385" s="144"/>
      <c r="FG385" s="144"/>
      <c r="FH385" s="144"/>
      <c r="FI385" s="144"/>
      <c r="FJ385" s="144"/>
      <c r="FK385" s="144"/>
      <c r="FL385" s="144"/>
      <c r="FM385" s="144"/>
      <c r="FN385" s="144"/>
      <c r="FO385" s="144"/>
      <c r="FP385" s="144"/>
      <c r="FQ385" s="144"/>
      <c r="FR385" s="144"/>
      <c r="FS385" s="144"/>
      <c r="FT385" s="144"/>
      <c r="FU385" s="144"/>
      <c r="FV385" s="144"/>
      <c r="FW385" s="144"/>
      <c r="FX385" s="144"/>
      <c r="FY385" s="144"/>
      <c r="FZ385" s="144"/>
      <c r="GA385" s="144"/>
      <c r="GB385" s="144"/>
      <c r="GC385" s="144"/>
      <c r="GD385" s="144"/>
      <c r="GE385" s="144"/>
      <c r="GF385" s="144"/>
      <c r="GG385" s="144"/>
      <c r="GH385" s="144"/>
      <c r="GI385" s="144"/>
      <c r="GJ385" s="144"/>
      <c r="GK385" s="144"/>
      <c r="GL385" s="144"/>
      <c r="GM385" s="144"/>
      <c r="GN385" s="144"/>
      <c r="GO385" s="144"/>
      <c r="GP385" s="144"/>
      <c r="GQ385" s="144"/>
      <c r="GR385" s="144"/>
      <c r="GS385" s="144"/>
      <c r="GT385" s="144"/>
      <c r="GU385" s="144"/>
      <c r="GV385" s="144"/>
      <c r="GW385" s="144"/>
      <c r="GX385" s="144"/>
      <c r="GY385" s="144"/>
      <c r="GZ385" s="144"/>
      <c r="HA385" s="144"/>
      <c r="HB385" s="144"/>
      <c r="HC385" s="144"/>
      <c r="HD385" s="144"/>
      <c r="HE385" s="144"/>
      <c r="HF385" s="144"/>
      <c r="HG385" s="144"/>
      <c r="HH385" s="144"/>
      <c r="HI385" s="144"/>
      <c r="HJ385" s="144"/>
      <c r="HK385" s="144"/>
      <c r="HL385" s="144"/>
      <c r="HM385" s="144"/>
      <c r="HN385" s="144"/>
      <c r="HO385" s="144"/>
      <c r="HP385" s="144"/>
      <c r="HQ385" s="144"/>
      <c r="HR385" s="144"/>
      <c r="HS385" s="144"/>
      <c r="HT385" s="144"/>
      <c r="HU385" s="144"/>
      <c r="HV385" s="144"/>
      <c r="HW385" s="144"/>
      <c r="HX385" s="144"/>
      <c r="HY385" s="144"/>
      <c r="HZ385" s="144"/>
      <c r="IA385" s="144"/>
      <c r="IB385" s="144"/>
      <c r="IC385" s="144"/>
      <c r="ID385" s="144"/>
      <c r="IE385" s="144"/>
      <c r="IF385" s="144"/>
      <c r="IG385" s="144"/>
      <c r="IH385" s="144"/>
      <c r="II385" s="144"/>
      <c r="IJ385" s="144"/>
      <c r="IK385" s="144"/>
      <c r="IL385" s="144"/>
      <c r="IM385" s="144"/>
      <c r="IN385" s="144"/>
      <c r="IO385" s="144"/>
      <c r="IP385" s="144"/>
      <c r="IQ385" s="144"/>
      <c r="IR385" s="144"/>
      <c r="IS385" s="144"/>
      <c r="IT385" s="144"/>
      <c r="IU385" s="144"/>
      <c r="IV385" s="144"/>
      <c r="IW385" s="144"/>
      <c r="IX385" s="144"/>
      <c r="IY385" s="144"/>
      <c r="IZ385" s="144"/>
      <c r="JA385" s="144"/>
      <c r="JB385" s="144"/>
      <c r="JC385" s="144"/>
      <c r="JD385" s="144"/>
      <c r="JE385" s="144"/>
      <c r="JF385" s="144"/>
      <c r="JG385" s="144"/>
      <c r="JH385" s="144"/>
      <c r="JI385" s="144"/>
      <c r="JJ385" s="144"/>
      <c r="JK385" s="144"/>
      <c r="JL385" s="144"/>
      <c r="JM385" s="144"/>
      <c r="JN385" s="144"/>
      <c r="JO385" s="144"/>
      <c r="JP385" s="144"/>
      <c r="JQ385" s="144"/>
      <c r="JR385" s="144"/>
      <c r="JS385" s="144"/>
      <c r="JT385" s="144"/>
      <c r="JU385" s="144"/>
      <c r="JV385" s="144"/>
      <c r="JW385" s="144"/>
      <c r="JX385" s="144"/>
      <c r="JY385" s="144"/>
      <c r="JZ385" s="144"/>
      <c r="KA385" s="144"/>
      <c r="KB385" s="144"/>
      <c r="KC385" s="144"/>
      <c r="KD385" s="144"/>
      <c r="KE385" s="144"/>
      <c r="KF385" s="144"/>
      <c r="KG385" s="144"/>
      <c r="KH385" s="144"/>
      <c r="KI385" s="144"/>
      <c r="KJ385" s="144"/>
      <c r="KK385" s="144"/>
      <c r="KL385" s="144"/>
      <c r="KM385" s="144"/>
      <c r="KN385" s="144"/>
      <c r="KO385" s="144"/>
      <c r="KP385" s="144"/>
      <c r="KQ385" s="144"/>
      <c r="KR385" s="144"/>
      <c r="KS385" s="144"/>
      <c r="KT385" s="144"/>
      <c r="KU385" s="144"/>
      <c r="KV385" s="144"/>
      <c r="KW385" s="144"/>
      <c r="KX385" s="144"/>
      <c r="KY385" s="144"/>
      <c r="KZ385" s="144"/>
      <c r="LA385" s="144"/>
      <c r="LB385" s="144"/>
      <c r="LC385" s="144"/>
      <c r="LD385" s="144"/>
      <c r="LE385" s="144"/>
      <c r="LF385" s="144"/>
      <c r="LG385" s="144"/>
      <c r="LH385" s="144"/>
      <c r="LI385" s="144"/>
      <c r="LJ385" s="144"/>
      <c r="LK385" s="144"/>
      <c r="LL385" s="144"/>
      <c r="LM385" s="144"/>
      <c r="LN385" s="144"/>
      <c r="LO385" s="144"/>
      <c r="LP385" s="144"/>
      <c r="LQ385" s="144"/>
      <c r="LR385" s="144"/>
      <c r="LS385" s="144"/>
      <c r="LT385" s="144"/>
      <c r="LU385" s="144"/>
      <c r="LV385" s="144"/>
      <c r="LW385" s="144"/>
      <c r="LX385" s="144"/>
      <c r="LY385" s="144"/>
      <c r="LZ385" s="144"/>
      <c r="MA385" s="144"/>
      <c r="MB385" s="144"/>
      <c r="MC385" s="144"/>
      <c r="MD385" s="144"/>
      <c r="ME385" s="144"/>
      <c r="MF385" s="144"/>
      <c r="MG385" s="144"/>
      <c r="MH385" s="144"/>
      <c r="MI385" s="144"/>
      <c r="MJ385" s="144"/>
      <c r="MK385" s="144"/>
      <c r="ML385" s="144"/>
      <c r="MM385" s="144"/>
      <c r="MN385" s="144"/>
      <c r="MO385" s="144"/>
      <c r="MP385" s="144"/>
      <c r="MQ385" s="144"/>
      <c r="MR385" s="144"/>
      <c r="MS385" s="144"/>
      <c r="MT385" s="144"/>
      <c r="MU385" s="144"/>
      <c r="MV385" s="144"/>
      <c r="MW385" s="144"/>
      <c r="MX385" s="144"/>
      <c r="MY385" s="144"/>
      <c r="MZ385" s="144"/>
      <c r="NA385" s="144"/>
      <c r="NB385" s="144"/>
      <c r="NC385" s="144"/>
      <c r="ND385" s="144"/>
      <c r="NE385" s="144"/>
      <c r="NF385" s="144"/>
      <c r="NG385" s="144"/>
      <c r="NH385" s="144"/>
      <c r="NI385" s="144"/>
      <c r="NJ385" s="144"/>
      <c r="NK385" s="144"/>
      <c r="NL385" s="144"/>
      <c r="NM385" s="144"/>
      <c r="NN385" s="144"/>
      <c r="NO385" s="144"/>
      <c r="NP385" s="144"/>
      <c r="NQ385" s="144"/>
      <c r="NR385" s="144"/>
      <c r="NS385" s="144"/>
      <c r="NT385" s="144"/>
      <c r="NU385" s="144"/>
      <c r="NV385" s="144"/>
      <c r="NW385" s="144"/>
      <c r="NX385" s="144"/>
      <c r="NY385" s="144"/>
      <c r="NZ385" s="144"/>
      <c r="OA385" s="144"/>
      <c r="OB385" s="144"/>
      <c r="OC385" s="144"/>
      <c r="OD385" s="144"/>
      <c r="OE385" s="144"/>
      <c r="OF385" s="144"/>
      <c r="OG385" s="144"/>
      <c r="OH385" s="144"/>
      <c r="OI385" s="144"/>
      <c r="OJ385" s="144"/>
      <c r="OK385" s="144"/>
      <c r="OL385" s="144"/>
      <c r="OM385" s="144"/>
      <c r="ON385" s="144"/>
      <c r="OO385" s="144"/>
      <c r="OP385" s="144"/>
      <c r="OQ385" s="144"/>
      <c r="OR385" s="144"/>
      <c r="OS385" s="144"/>
      <c r="OT385" s="144"/>
      <c r="OU385" s="144"/>
      <c r="OV385" s="144"/>
      <c r="OW385" s="144"/>
      <c r="OX385" s="144"/>
      <c r="OY385" s="144"/>
      <c r="OZ385" s="144"/>
      <c r="PA385" s="144"/>
      <c r="PB385" s="144"/>
      <c r="PC385" s="144"/>
      <c r="PD385" s="144"/>
      <c r="PE385" s="144"/>
      <c r="PF385" s="144"/>
      <c r="PG385" s="144"/>
      <c r="PH385" s="144"/>
      <c r="PI385" s="144"/>
      <c r="PJ385" s="144"/>
      <c r="PK385" s="144"/>
      <c r="PL385" s="144"/>
      <c r="PM385" s="144"/>
      <c r="PN385" s="144"/>
      <c r="PO385" s="144"/>
      <c r="PP385" s="144"/>
      <c r="PQ385" s="144"/>
      <c r="PR385" s="144"/>
      <c r="PS385" s="144"/>
      <c r="PT385" s="144"/>
      <c r="PU385" s="144"/>
      <c r="PV385" s="144"/>
      <c r="PW385" s="144"/>
      <c r="PX385" s="144"/>
      <c r="PY385" s="144"/>
      <c r="PZ385" s="144"/>
      <c r="QA385" s="144"/>
      <c r="QB385" s="144"/>
      <c r="QC385" s="144"/>
      <c r="QD385" s="144"/>
      <c r="QE385" s="144"/>
      <c r="QF385" s="144"/>
      <c r="QG385" s="144"/>
      <c r="QH385" s="144"/>
      <c r="QI385" s="144"/>
      <c r="QJ385" s="144"/>
      <c r="QK385" s="144"/>
      <c r="QL385" s="144"/>
      <c r="QM385" s="144"/>
      <c r="QN385" s="144"/>
      <c r="QO385" s="144"/>
      <c r="QP385" s="144"/>
      <c r="QQ385" s="144"/>
      <c r="QR385" s="144"/>
      <c r="QS385" s="144"/>
      <c r="QT385" s="144"/>
      <c r="QU385" s="144"/>
      <c r="QV385" s="144"/>
      <c r="QW385" s="144"/>
      <c r="QX385" s="144"/>
      <c r="QY385" s="144"/>
      <c r="QZ385" s="144"/>
      <c r="RA385" s="144"/>
      <c r="RB385" s="144"/>
      <c r="RC385" s="144"/>
      <c r="RD385" s="144"/>
      <c r="RE385" s="144"/>
      <c r="RF385" s="144"/>
      <c r="RG385" s="144"/>
      <c r="RH385" s="144"/>
      <c r="RI385" s="144"/>
      <c r="RJ385" s="144"/>
      <c r="RK385" s="144"/>
      <c r="RL385" s="144"/>
      <c r="RM385" s="144"/>
      <c r="RN385" s="144"/>
      <c r="RO385" s="144"/>
      <c r="RP385" s="144"/>
      <c r="RQ385" s="144"/>
      <c r="RR385" s="144"/>
      <c r="RS385" s="144"/>
      <c r="RT385" s="144"/>
      <c r="RU385" s="144"/>
      <c r="RV385" s="144"/>
      <c r="RW385" s="144"/>
      <c r="RX385" s="144"/>
      <c r="RY385" s="144"/>
      <c r="RZ385" s="144"/>
      <c r="SA385" s="144"/>
      <c r="SB385" s="144"/>
      <c r="SC385" s="144"/>
      <c r="SD385" s="144"/>
      <c r="SE385" s="144"/>
      <c r="SF385" s="144"/>
      <c r="SG385" s="144"/>
      <c r="SH385" s="144"/>
      <c r="SI385" s="144"/>
      <c r="SJ385" s="144"/>
      <c r="SK385" s="144"/>
      <c r="SL385" s="144"/>
      <c r="SM385" s="144"/>
      <c r="SN385" s="144"/>
      <c r="SO385" s="144"/>
      <c r="SP385" s="144"/>
      <c r="SQ385" s="144"/>
      <c r="SR385" s="144"/>
      <c r="SS385" s="144"/>
      <c r="ST385" s="144"/>
      <c r="SU385" s="144"/>
      <c r="SV385" s="144"/>
      <c r="SW385" s="144"/>
      <c r="SX385" s="144"/>
      <c r="SY385" s="144"/>
      <c r="SZ385" s="144"/>
      <c r="TA385" s="144"/>
      <c r="TB385" s="144"/>
      <c r="TC385" s="144"/>
      <c r="TD385" s="144"/>
      <c r="TE385" s="144"/>
      <c r="TF385" s="144"/>
      <c r="TG385" s="144"/>
      <c r="TH385" s="144"/>
      <c r="TI385" s="144"/>
      <c r="TJ385" s="144"/>
      <c r="TK385" s="144"/>
      <c r="TL385" s="144"/>
      <c r="TM385" s="144"/>
      <c r="TN385" s="144"/>
      <c r="TO385" s="144"/>
      <c r="TP385" s="144"/>
      <c r="TQ385" s="144"/>
      <c r="TR385" s="144"/>
      <c r="TS385" s="144"/>
      <c r="TT385" s="144"/>
      <c r="TU385" s="144"/>
      <c r="TV385" s="144"/>
      <c r="TW385" s="144"/>
      <c r="TX385" s="144"/>
      <c r="TY385" s="144"/>
      <c r="TZ385" s="144"/>
      <c r="UA385" s="144"/>
      <c r="UB385" s="144"/>
      <c r="UC385" s="144"/>
      <c r="UD385" s="144"/>
      <c r="UE385" s="144"/>
      <c r="UF385" s="144"/>
      <c r="UG385" s="144"/>
      <c r="UH385" s="144"/>
      <c r="UI385" s="144"/>
      <c r="UJ385" s="144"/>
      <c r="UK385" s="144"/>
      <c r="UL385" s="144"/>
      <c r="UM385" s="144"/>
      <c r="UN385" s="144"/>
      <c r="UO385" s="144"/>
      <c r="UP385" s="144"/>
      <c r="UQ385" s="144"/>
      <c r="UR385" s="144"/>
      <c r="US385" s="144"/>
      <c r="UT385" s="144"/>
      <c r="UU385" s="144"/>
      <c r="UV385" s="144"/>
      <c r="UW385" s="144"/>
      <c r="UX385" s="144"/>
      <c r="UY385" s="144"/>
      <c r="UZ385" s="144"/>
      <c r="VA385" s="144"/>
      <c r="VB385" s="144"/>
      <c r="VC385" s="144"/>
      <c r="VD385" s="144"/>
      <c r="VE385" s="144"/>
      <c r="VF385" s="144"/>
      <c r="VG385" s="144"/>
      <c r="VH385" s="144"/>
      <c r="VI385" s="144"/>
      <c r="VJ385" s="144"/>
      <c r="VK385" s="144"/>
      <c r="VL385" s="144"/>
      <c r="VM385" s="144"/>
      <c r="VN385" s="144"/>
      <c r="VO385" s="144"/>
      <c r="VP385" s="144"/>
      <c r="VQ385" s="144"/>
      <c r="VR385" s="144"/>
      <c r="VS385" s="144"/>
      <c r="VT385" s="144"/>
      <c r="VU385" s="144"/>
      <c r="VV385" s="144"/>
      <c r="VW385" s="144"/>
      <c r="VX385" s="144"/>
      <c r="VY385" s="144"/>
      <c r="VZ385" s="144"/>
      <c r="WA385" s="144"/>
      <c r="WB385" s="144"/>
      <c r="WC385" s="144"/>
      <c r="WD385" s="144"/>
      <c r="WE385" s="144"/>
      <c r="WF385" s="144"/>
      <c r="WG385" s="144"/>
      <c r="WH385" s="144"/>
      <c r="WI385" s="144"/>
      <c r="WJ385" s="144"/>
      <c r="WK385" s="144"/>
      <c r="WL385" s="144"/>
      <c r="WM385" s="144"/>
      <c r="WN385" s="144"/>
      <c r="WO385" s="144"/>
      <c r="WP385" s="144"/>
      <c r="WQ385" s="144"/>
      <c r="WR385" s="144"/>
      <c r="WS385" s="144"/>
      <c r="WT385" s="144"/>
      <c r="WU385" s="144"/>
      <c r="WV385" s="144"/>
      <c r="WW385" s="144"/>
      <c r="WX385" s="144"/>
      <c r="WY385" s="144"/>
      <c r="WZ385" s="144"/>
      <c r="XA385" s="144"/>
      <c r="XB385" s="144"/>
      <c r="XC385" s="144"/>
      <c r="XD385" s="144"/>
      <c r="XE385" s="144"/>
      <c r="XF385" s="144"/>
      <c r="XG385" s="144"/>
      <c r="XH385" s="144"/>
      <c r="XI385" s="144"/>
      <c r="XJ385" s="144"/>
      <c r="XK385" s="144"/>
      <c r="XL385" s="144"/>
      <c r="XM385" s="144"/>
      <c r="XN385" s="144"/>
      <c r="XO385" s="144"/>
      <c r="XP385" s="144"/>
      <c r="XQ385" s="144"/>
      <c r="XR385" s="144"/>
      <c r="XS385" s="144"/>
      <c r="XT385" s="144"/>
      <c r="XU385" s="144"/>
      <c r="XV385" s="144"/>
      <c r="XW385" s="144"/>
      <c r="XX385" s="144"/>
      <c r="XY385" s="144"/>
      <c r="XZ385" s="144"/>
      <c r="YA385" s="144"/>
      <c r="YB385" s="144"/>
      <c r="YC385" s="144"/>
      <c r="YD385" s="144"/>
      <c r="YE385" s="144"/>
      <c r="YF385" s="144"/>
      <c r="YG385" s="144"/>
      <c r="YH385" s="144"/>
      <c r="YI385" s="144"/>
      <c r="YJ385" s="144"/>
      <c r="YK385" s="144"/>
      <c r="YL385" s="144"/>
      <c r="YM385" s="144"/>
      <c r="YN385" s="144"/>
      <c r="YO385" s="144"/>
      <c r="YP385" s="144"/>
      <c r="YQ385" s="144"/>
      <c r="YR385" s="144"/>
      <c r="YS385" s="144"/>
      <c r="YT385" s="144"/>
      <c r="YU385" s="144"/>
      <c r="YV385" s="144"/>
      <c r="YW385" s="144"/>
      <c r="YX385" s="144"/>
      <c r="YY385" s="144"/>
      <c r="YZ385" s="144"/>
      <c r="ZA385" s="144"/>
      <c r="ZB385" s="144"/>
      <c r="ZC385" s="144"/>
      <c r="ZD385" s="144"/>
      <c r="ZE385" s="144"/>
      <c r="ZF385" s="144"/>
      <c r="ZG385" s="144"/>
      <c r="ZH385" s="144"/>
      <c r="ZI385" s="144"/>
      <c r="ZJ385" s="144"/>
      <c r="ZK385" s="144"/>
      <c r="ZL385" s="144"/>
      <c r="ZM385" s="144"/>
      <c r="ZN385" s="144"/>
      <c r="ZO385" s="144"/>
      <c r="ZP385" s="144"/>
      <c r="ZQ385" s="144"/>
      <c r="ZR385" s="144"/>
      <c r="ZS385" s="144"/>
      <c r="ZT385" s="144"/>
      <c r="ZU385" s="144"/>
      <c r="ZV385" s="144"/>
      <c r="ZW385" s="144"/>
      <c r="ZX385" s="144"/>
      <c r="ZY385" s="144"/>
      <c r="ZZ385" s="144"/>
      <c r="AAA385" s="144"/>
      <c r="AAB385" s="144"/>
      <c r="AAC385" s="144"/>
      <c r="AAD385" s="144"/>
      <c r="AAE385" s="144"/>
      <c r="AAF385" s="144"/>
      <c r="AAG385" s="144"/>
      <c r="AAH385" s="144"/>
      <c r="AAI385" s="144"/>
      <c r="AAJ385" s="144"/>
      <c r="AAK385" s="144"/>
      <c r="AAL385" s="144"/>
      <c r="AAM385" s="144"/>
      <c r="AAN385" s="144"/>
      <c r="AAO385" s="144"/>
      <c r="AAP385" s="144"/>
      <c r="AAQ385" s="144"/>
      <c r="AAR385" s="144"/>
      <c r="AAS385" s="144"/>
      <c r="AAT385" s="144"/>
      <c r="AAU385" s="144"/>
      <c r="AAV385" s="144"/>
      <c r="AAW385" s="144"/>
      <c r="AAX385" s="144"/>
      <c r="AAY385" s="144"/>
      <c r="AAZ385" s="144"/>
      <c r="ABA385" s="144"/>
      <c r="ABB385" s="144"/>
      <c r="ABC385" s="144"/>
      <c r="ABD385" s="144"/>
      <c r="ABE385" s="144"/>
      <c r="ABF385" s="144"/>
      <c r="ABG385" s="144"/>
      <c r="ABH385" s="144"/>
      <c r="ABI385" s="144"/>
      <c r="ABJ385" s="144"/>
      <c r="ABK385" s="144"/>
      <c r="ABL385" s="144"/>
      <c r="ABM385" s="144"/>
      <c r="ABN385" s="144"/>
      <c r="ABO385" s="144"/>
      <c r="ABP385" s="144"/>
      <c r="ABQ385" s="144"/>
      <c r="ABR385" s="144"/>
      <c r="ABS385" s="144"/>
      <c r="ABT385" s="144"/>
      <c r="ABU385" s="144"/>
      <c r="ABV385" s="144"/>
      <c r="ABW385" s="144"/>
      <c r="ABX385" s="144"/>
      <c r="ABY385" s="144"/>
      <c r="ABZ385" s="144"/>
      <c r="ACA385" s="144"/>
      <c r="ACB385" s="144"/>
      <c r="ACC385" s="144"/>
      <c r="ACD385" s="144"/>
      <c r="ACE385" s="144"/>
      <c r="ACF385" s="144"/>
      <c r="ACG385" s="144"/>
      <c r="ACH385" s="144"/>
      <c r="ACI385" s="144"/>
      <c r="ACJ385" s="144"/>
      <c r="ACK385" s="144"/>
      <c r="ACL385" s="144"/>
      <c r="ACM385" s="144"/>
      <c r="ACN385" s="144"/>
      <c r="ACO385" s="144"/>
      <c r="ACP385" s="144"/>
      <c r="ACQ385" s="144"/>
      <c r="ACR385" s="144"/>
      <c r="ACS385" s="144"/>
      <c r="ACT385" s="144"/>
      <c r="ACU385" s="144"/>
      <c r="ACV385" s="144"/>
      <c r="ACW385" s="144"/>
      <c r="ACX385" s="144"/>
      <c r="ACY385" s="144"/>
      <c r="ACZ385" s="144"/>
      <c r="ADA385" s="144"/>
    </row>
    <row r="386" spans="1:781" s="126" customFormat="1" ht="15" customHeight="1" x14ac:dyDescent="0.3">
      <c r="A386" s="216"/>
      <c r="B386" s="221"/>
      <c r="C386" s="261"/>
      <c r="D386" s="223"/>
      <c r="E386" s="219"/>
      <c r="F386" s="224"/>
      <c r="G386" s="218"/>
      <c r="H386" s="224"/>
      <c r="I386" s="225"/>
      <c r="J386" s="226"/>
      <c r="K386" s="216"/>
      <c r="L386" s="217"/>
      <c r="M386" s="218"/>
      <c r="N386" s="219"/>
      <c r="O386" s="220"/>
      <c r="P386" s="221"/>
      <c r="Q386" s="258"/>
      <c r="R386"/>
      <c r="S386" s="243" t="s">
        <v>1033</v>
      </c>
      <c r="T386" s="235" t="s">
        <v>1034</v>
      </c>
      <c r="U386" s="235"/>
      <c r="V386" s="267"/>
      <c r="W386" s="267"/>
      <c r="X386" s="267"/>
      <c r="Y386" s="267"/>
      <c r="Z386" s="267"/>
      <c r="AA386" s="267"/>
      <c r="AB386" s="268"/>
      <c r="AC386" s="269"/>
      <c r="AD386" s="269"/>
      <c r="AE386" s="269"/>
      <c r="AF386" s="269"/>
      <c r="AG386" s="269"/>
      <c r="AH386" s="269"/>
      <c r="AI386" s="269"/>
      <c r="AJ386" s="269"/>
      <c r="AK386" s="269"/>
      <c r="AL386" s="269"/>
      <c r="AM386" s="269"/>
      <c r="AN386" s="269"/>
      <c r="AO386" s="269"/>
      <c r="AP386" s="144"/>
      <c r="AQ386" s="144"/>
      <c r="AR386" s="144"/>
      <c r="AS386" s="144"/>
      <c r="AT386" s="144"/>
      <c r="AU386" s="144"/>
      <c r="AV386" s="144"/>
      <c r="AW386" s="144"/>
      <c r="AX386" s="144"/>
      <c r="AY386" s="144"/>
      <c r="AZ386" s="144"/>
      <c r="BA386" s="144"/>
      <c r="BB386" s="144"/>
      <c r="BC386" s="144"/>
      <c r="BD386" s="144"/>
      <c r="BE386" s="144"/>
      <c r="BF386" s="144"/>
      <c r="BG386" s="144"/>
      <c r="BH386" s="144"/>
      <c r="BI386" s="144"/>
      <c r="BJ386" s="144"/>
      <c r="BK386" s="144"/>
      <c r="BL386" s="144"/>
      <c r="BM386" s="144"/>
      <c r="BN386" s="144"/>
      <c r="BO386" s="144"/>
      <c r="BP386" s="144"/>
      <c r="BQ386" s="144"/>
      <c r="BR386" s="144"/>
      <c r="BS386" s="144"/>
      <c r="BT386" s="144"/>
      <c r="BU386" s="144"/>
      <c r="BV386" s="144"/>
      <c r="BW386" s="144"/>
      <c r="BX386" s="144"/>
      <c r="BY386" s="144"/>
      <c r="BZ386" s="144"/>
      <c r="CA386" s="144"/>
      <c r="CB386" s="144"/>
      <c r="CC386" s="144"/>
      <c r="CD386" s="144"/>
      <c r="CE386" s="144"/>
      <c r="CF386" s="144"/>
      <c r="CG386" s="144"/>
      <c r="CH386" s="144"/>
      <c r="CI386" s="144"/>
      <c r="CJ386" s="144"/>
      <c r="CK386" s="144"/>
      <c r="CL386" s="144"/>
      <c r="CM386" s="144"/>
      <c r="CN386" s="144"/>
      <c r="CO386" s="144"/>
      <c r="CP386" s="144"/>
      <c r="CQ386" s="144"/>
      <c r="CR386" s="144"/>
      <c r="CS386" s="144"/>
      <c r="CT386" s="144"/>
      <c r="CU386" s="144"/>
      <c r="CV386" s="144"/>
      <c r="CW386" s="144"/>
      <c r="CX386" s="144"/>
      <c r="CY386" s="144"/>
      <c r="CZ386" s="144"/>
      <c r="DA386" s="144"/>
      <c r="DB386" s="144"/>
      <c r="DC386" s="144"/>
      <c r="DD386" s="144"/>
      <c r="DE386" s="144"/>
      <c r="DF386" s="144"/>
      <c r="DG386" s="144"/>
      <c r="DH386" s="144"/>
      <c r="DI386" s="144"/>
      <c r="DJ386" s="144"/>
      <c r="DK386" s="144"/>
      <c r="DL386" s="144"/>
      <c r="DM386" s="144"/>
      <c r="DN386" s="144"/>
      <c r="DO386" s="144"/>
      <c r="DP386" s="144"/>
      <c r="DQ386" s="144"/>
      <c r="DR386" s="144"/>
      <c r="DS386" s="144"/>
      <c r="DT386" s="144"/>
      <c r="DU386" s="144"/>
      <c r="DV386" s="144"/>
      <c r="DW386" s="144"/>
      <c r="DX386" s="144"/>
      <c r="DY386" s="144"/>
      <c r="DZ386" s="144"/>
      <c r="EA386" s="144"/>
      <c r="EB386" s="144"/>
      <c r="EC386" s="144"/>
      <c r="ED386" s="144"/>
      <c r="EE386" s="144"/>
      <c r="EF386" s="144"/>
      <c r="EG386" s="144"/>
      <c r="EH386" s="144"/>
      <c r="EI386" s="144"/>
      <c r="EJ386" s="144"/>
      <c r="EK386" s="144"/>
      <c r="EL386" s="144"/>
      <c r="EM386" s="144"/>
      <c r="EN386" s="144"/>
      <c r="EO386" s="144"/>
      <c r="EP386" s="144"/>
      <c r="EQ386" s="144"/>
      <c r="ER386" s="144"/>
      <c r="ES386" s="144"/>
      <c r="ET386" s="144"/>
      <c r="EU386" s="144"/>
      <c r="EV386" s="144"/>
      <c r="EW386" s="144"/>
      <c r="EX386" s="144"/>
      <c r="EY386" s="144"/>
      <c r="EZ386" s="144"/>
      <c r="FA386" s="144"/>
      <c r="FB386" s="144"/>
      <c r="FC386" s="144"/>
      <c r="FD386" s="144"/>
      <c r="FE386" s="144"/>
      <c r="FF386" s="144"/>
      <c r="FG386" s="144"/>
      <c r="FH386" s="144"/>
      <c r="FI386" s="144"/>
      <c r="FJ386" s="144"/>
      <c r="FK386" s="144"/>
      <c r="FL386" s="144"/>
      <c r="FM386" s="144"/>
      <c r="FN386" s="144"/>
      <c r="FO386" s="144"/>
      <c r="FP386" s="144"/>
      <c r="FQ386" s="144"/>
      <c r="FR386" s="144"/>
      <c r="FS386" s="144"/>
      <c r="FT386" s="144"/>
      <c r="FU386" s="144"/>
      <c r="FV386" s="144"/>
      <c r="FW386" s="144"/>
      <c r="FX386" s="144"/>
      <c r="FY386" s="144"/>
      <c r="FZ386" s="144"/>
      <c r="GA386" s="144"/>
      <c r="GB386" s="144"/>
      <c r="GC386" s="144"/>
      <c r="GD386" s="144"/>
      <c r="GE386" s="144"/>
      <c r="GF386" s="144"/>
      <c r="GG386" s="144"/>
      <c r="GH386" s="144"/>
      <c r="GI386" s="144"/>
      <c r="GJ386" s="144"/>
      <c r="GK386" s="144"/>
      <c r="GL386" s="144"/>
      <c r="GM386" s="144"/>
      <c r="GN386" s="144"/>
      <c r="GO386" s="144"/>
      <c r="GP386" s="144"/>
      <c r="GQ386" s="144"/>
      <c r="GR386" s="144"/>
      <c r="GS386" s="144"/>
      <c r="GT386" s="144"/>
      <c r="GU386" s="144"/>
      <c r="GV386" s="144"/>
      <c r="GW386" s="144"/>
      <c r="GX386" s="144"/>
      <c r="GY386" s="144"/>
      <c r="GZ386" s="144"/>
      <c r="HA386" s="144"/>
      <c r="HB386" s="144"/>
      <c r="HC386" s="144"/>
      <c r="HD386" s="144"/>
      <c r="HE386" s="144"/>
      <c r="HF386" s="144"/>
      <c r="HG386" s="144"/>
      <c r="HH386" s="144"/>
      <c r="HI386" s="144"/>
      <c r="HJ386" s="144"/>
      <c r="HK386" s="144"/>
      <c r="HL386" s="144"/>
      <c r="HM386" s="144"/>
      <c r="HN386" s="144"/>
      <c r="HO386" s="144"/>
      <c r="HP386" s="144"/>
      <c r="HQ386" s="144"/>
      <c r="HR386" s="144"/>
      <c r="HS386" s="144"/>
      <c r="HT386" s="144"/>
      <c r="HU386" s="144"/>
      <c r="HV386" s="144"/>
      <c r="HW386" s="144"/>
      <c r="HX386" s="144"/>
      <c r="HY386" s="144"/>
      <c r="HZ386" s="144"/>
      <c r="IA386" s="144"/>
      <c r="IB386" s="144"/>
      <c r="IC386" s="144"/>
      <c r="ID386" s="144"/>
      <c r="IE386" s="144"/>
      <c r="IF386" s="144"/>
      <c r="IG386" s="144"/>
      <c r="IH386" s="144"/>
      <c r="II386" s="144"/>
      <c r="IJ386" s="144"/>
      <c r="IK386" s="144"/>
      <c r="IL386" s="144"/>
      <c r="IM386" s="144"/>
      <c r="IN386" s="144"/>
      <c r="IO386" s="144"/>
      <c r="IP386" s="144"/>
      <c r="IQ386" s="144"/>
      <c r="IR386" s="144"/>
      <c r="IS386" s="144"/>
      <c r="IT386" s="144"/>
      <c r="IU386" s="144"/>
      <c r="IV386" s="144"/>
      <c r="IW386" s="144"/>
      <c r="IX386" s="144"/>
      <c r="IY386" s="144"/>
      <c r="IZ386" s="144"/>
      <c r="JA386" s="144"/>
      <c r="JB386" s="144"/>
      <c r="JC386" s="144"/>
      <c r="JD386" s="144"/>
      <c r="JE386" s="144"/>
      <c r="JF386" s="144"/>
      <c r="JG386" s="144"/>
      <c r="JH386" s="144"/>
      <c r="JI386" s="144"/>
      <c r="JJ386" s="144"/>
      <c r="JK386" s="144"/>
      <c r="JL386" s="144"/>
      <c r="JM386" s="144"/>
      <c r="JN386" s="144"/>
      <c r="JO386" s="144"/>
      <c r="JP386" s="144"/>
      <c r="JQ386" s="144"/>
      <c r="JR386" s="144"/>
      <c r="JS386" s="144"/>
      <c r="JT386" s="144"/>
      <c r="JU386" s="144"/>
      <c r="JV386" s="144"/>
      <c r="JW386" s="144"/>
      <c r="JX386" s="144"/>
      <c r="JY386" s="144"/>
      <c r="JZ386" s="144"/>
      <c r="KA386" s="144"/>
      <c r="KB386" s="144"/>
      <c r="KC386" s="144"/>
      <c r="KD386" s="144"/>
      <c r="KE386" s="144"/>
      <c r="KF386" s="144"/>
      <c r="KG386" s="144"/>
      <c r="KH386" s="144"/>
      <c r="KI386" s="144"/>
      <c r="KJ386" s="144"/>
      <c r="KK386" s="144"/>
      <c r="KL386" s="144"/>
      <c r="KM386" s="144"/>
      <c r="KN386" s="144"/>
      <c r="KO386" s="144"/>
      <c r="KP386" s="144"/>
      <c r="KQ386" s="144"/>
      <c r="KR386" s="144"/>
      <c r="KS386" s="144"/>
      <c r="KT386" s="144"/>
      <c r="KU386" s="144"/>
      <c r="KV386" s="144"/>
      <c r="KW386" s="144"/>
      <c r="KX386" s="144"/>
      <c r="KY386" s="144"/>
      <c r="KZ386" s="144"/>
      <c r="LA386" s="144"/>
      <c r="LB386" s="144"/>
      <c r="LC386" s="144"/>
      <c r="LD386" s="144"/>
      <c r="LE386" s="144"/>
      <c r="LF386" s="144"/>
      <c r="LG386" s="144"/>
      <c r="LH386" s="144"/>
      <c r="LI386" s="144"/>
      <c r="LJ386" s="144"/>
      <c r="LK386" s="144"/>
      <c r="LL386" s="144"/>
      <c r="LM386" s="144"/>
      <c r="LN386" s="144"/>
      <c r="LO386" s="144"/>
      <c r="LP386" s="144"/>
      <c r="LQ386" s="144"/>
      <c r="LR386" s="144"/>
      <c r="LS386" s="144"/>
      <c r="LT386" s="144"/>
      <c r="LU386" s="144"/>
      <c r="LV386" s="144"/>
      <c r="LW386" s="144"/>
      <c r="LX386" s="144"/>
      <c r="LY386" s="144"/>
      <c r="LZ386" s="144"/>
      <c r="MA386" s="144"/>
      <c r="MB386" s="144"/>
      <c r="MC386" s="144"/>
      <c r="MD386" s="144"/>
      <c r="ME386" s="144"/>
      <c r="MF386" s="144"/>
      <c r="MG386" s="144"/>
      <c r="MH386" s="144"/>
      <c r="MI386" s="144"/>
      <c r="MJ386" s="144"/>
      <c r="MK386" s="144"/>
      <c r="ML386" s="144"/>
      <c r="MM386" s="144"/>
      <c r="MN386" s="144"/>
      <c r="MO386" s="144"/>
      <c r="MP386" s="144"/>
      <c r="MQ386" s="144"/>
      <c r="MR386" s="144"/>
      <c r="MS386" s="144"/>
      <c r="MT386" s="144"/>
      <c r="MU386" s="144"/>
      <c r="MV386" s="144"/>
      <c r="MW386" s="144"/>
      <c r="MX386" s="144"/>
      <c r="MY386" s="144"/>
      <c r="MZ386" s="144"/>
      <c r="NA386" s="144"/>
      <c r="NB386" s="144"/>
      <c r="NC386" s="144"/>
      <c r="ND386" s="144"/>
      <c r="NE386" s="144"/>
      <c r="NF386" s="144"/>
      <c r="NG386" s="144"/>
      <c r="NH386" s="144"/>
      <c r="NI386" s="144"/>
      <c r="NJ386" s="144"/>
      <c r="NK386" s="144"/>
      <c r="NL386" s="144"/>
      <c r="NM386" s="144"/>
      <c r="NN386" s="144"/>
      <c r="NO386" s="144"/>
      <c r="NP386" s="144"/>
      <c r="NQ386" s="144"/>
      <c r="NR386" s="144"/>
      <c r="NS386" s="144"/>
      <c r="NT386" s="144"/>
      <c r="NU386" s="144"/>
      <c r="NV386" s="144"/>
      <c r="NW386" s="144"/>
      <c r="NX386" s="144"/>
      <c r="NY386" s="144"/>
      <c r="NZ386" s="144"/>
      <c r="OA386" s="144"/>
      <c r="OB386" s="144"/>
      <c r="OC386" s="144"/>
      <c r="OD386" s="144"/>
      <c r="OE386" s="144"/>
      <c r="OF386" s="144"/>
      <c r="OG386" s="144"/>
      <c r="OH386" s="144"/>
      <c r="OI386" s="144"/>
      <c r="OJ386" s="144"/>
      <c r="OK386" s="144"/>
      <c r="OL386" s="144"/>
      <c r="OM386" s="144"/>
      <c r="ON386" s="144"/>
      <c r="OO386" s="144"/>
      <c r="OP386" s="144"/>
      <c r="OQ386" s="144"/>
      <c r="OR386" s="144"/>
      <c r="OS386" s="144"/>
      <c r="OT386" s="144"/>
      <c r="OU386" s="144"/>
      <c r="OV386" s="144"/>
      <c r="OW386" s="144"/>
      <c r="OX386" s="144"/>
      <c r="OY386" s="144"/>
      <c r="OZ386" s="144"/>
      <c r="PA386" s="144"/>
      <c r="PB386" s="144"/>
      <c r="PC386" s="144"/>
      <c r="PD386" s="144"/>
      <c r="PE386" s="144"/>
      <c r="PF386" s="144"/>
      <c r="PG386" s="144"/>
      <c r="PH386" s="144"/>
      <c r="PI386" s="144"/>
      <c r="PJ386" s="144"/>
      <c r="PK386" s="144"/>
      <c r="PL386" s="144"/>
      <c r="PM386" s="144"/>
      <c r="PN386" s="144"/>
      <c r="PO386" s="144"/>
      <c r="PP386" s="144"/>
      <c r="PQ386" s="144"/>
      <c r="PR386" s="144"/>
      <c r="PS386" s="144"/>
      <c r="PT386" s="144"/>
      <c r="PU386" s="144"/>
      <c r="PV386" s="144"/>
      <c r="PW386" s="144"/>
      <c r="PX386" s="144"/>
      <c r="PY386" s="144"/>
      <c r="PZ386" s="144"/>
      <c r="QA386" s="144"/>
      <c r="QB386" s="144"/>
      <c r="QC386" s="144"/>
      <c r="QD386" s="144"/>
      <c r="QE386" s="144"/>
      <c r="QF386" s="144"/>
      <c r="QG386" s="144"/>
      <c r="QH386" s="144"/>
      <c r="QI386" s="144"/>
      <c r="QJ386" s="144"/>
      <c r="QK386" s="144"/>
      <c r="QL386" s="144"/>
      <c r="QM386" s="144"/>
      <c r="QN386" s="144"/>
      <c r="QO386" s="144"/>
      <c r="QP386" s="144"/>
      <c r="QQ386" s="144"/>
      <c r="QR386" s="144"/>
      <c r="QS386" s="144"/>
      <c r="QT386" s="144"/>
      <c r="QU386" s="144"/>
      <c r="QV386" s="144"/>
      <c r="QW386" s="144"/>
      <c r="QX386" s="144"/>
      <c r="QY386" s="144"/>
      <c r="QZ386" s="144"/>
      <c r="RA386" s="144"/>
      <c r="RB386" s="144"/>
      <c r="RC386" s="144"/>
      <c r="RD386" s="144"/>
      <c r="RE386" s="144"/>
      <c r="RF386" s="144"/>
      <c r="RG386" s="144"/>
      <c r="RH386" s="144"/>
      <c r="RI386" s="144"/>
      <c r="RJ386" s="144"/>
      <c r="RK386" s="144"/>
      <c r="RL386" s="144"/>
      <c r="RM386" s="144"/>
      <c r="RN386" s="144"/>
      <c r="RO386" s="144"/>
      <c r="RP386" s="144"/>
      <c r="RQ386" s="144"/>
      <c r="RR386" s="144"/>
      <c r="RS386" s="144"/>
      <c r="RT386" s="144"/>
      <c r="RU386" s="144"/>
      <c r="RV386" s="144"/>
      <c r="RW386" s="144"/>
      <c r="RX386" s="144"/>
      <c r="RY386" s="144"/>
      <c r="RZ386" s="144"/>
      <c r="SA386" s="144"/>
      <c r="SB386" s="144"/>
      <c r="SC386" s="144"/>
      <c r="SD386" s="144"/>
      <c r="SE386" s="144"/>
      <c r="SF386" s="144"/>
      <c r="SG386" s="144"/>
      <c r="SH386" s="144"/>
      <c r="SI386" s="144"/>
      <c r="SJ386" s="144"/>
      <c r="SK386" s="144"/>
      <c r="SL386" s="144"/>
      <c r="SM386" s="144"/>
      <c r="SN386" s="144"/>
      <c r="SO386" s="144"/>
      <c r="SP386" s="144"/>
      <c r="SQ386" s="144"/>
      <c r="SR386" s="144"/>
      <c r="SS386" s="144"/>
      <c r="ST386" s="144"/>
      <c r="SU386" s="144"/>
      <c r="SV386" s="144"/>
      <c r="SW386" s="144"/>
      <c r="SX386" s="144"/>
      <c r="SY386" s="144"/>
      <c r="SZ386" s="144"/>
      <c r="TA386" s="144"/>
      <c r="TB386" s="144"/>
      <c r="TC386" s="144"/>
      <c r="TD386" s="144"/>
      <c r="TE386" s="144"/>
      <c r="TF386" s="144"/>
      <c r="TG386" s="144"/>
      <c r="TH386" s="144"/>
      <c r="TI386" s="144"/>
      <c r="TJ386" s="144"/>
      <c r="TK386" s="144"/>
      <c r="TL386" s="144"/>
      <c r="TM386" s="144"/>
      <c r="TN386" s="144"/>
      <c r="TO386" s="144"/>
      <c r="TP386" s="144"/>
      <c r="TQ386" s="144"/>
      <c r="TR386" s="144"/>
      <c r="TS386" s="144"/>
      <c r="TT386" s="144"/>
      <c r="TU386" s="144"/>
      <c r="TV386" s="144"/>
      <c r="TW386" s="144"/>
      <c r="TX386" s="144"/>
      <c r="TY386" s="144"/>
      <c r="TZ386" s="144"/>
      <c r="UA386" s="144"/>
      <c r="UB386" s="144"/>
      <c r="UC386" s="144"/>
      <c r="UD386" s="144"/>
      <c r="UE386" s="144"/>
      <c r="UF386" s="144"/>
      <c r="UG386" s="144"/>
      <c r="UH386" s="144"/>
      <c r="UI386" s="144"/>
      <c r="UJ386" s="144"/>
      <c r="UK386" s="144"/>
      <c r="UL386" s="144"/>
      <c r="UM386" s="144"/>
      <c r="UN386" s="144"/>
      <c r="UO386" s="144"/>
      <c r="UP386" s="144"/>
      <c r="UQ386" s="144"/>
      <c r="UR386" s="144"/>
      <c r="US386" s="144"/>
      <c r="UT386" s="144"/>
      <c r="UU386" s="144"/>
      <c r="UV386" s="144"/>
      <c r="UW386" s="144"/>
      <c r="UX386" s="144"/>
      <c r="UY386" s="144"/>
      <c r="UZ386" s="144"/>
      <c r="VA386" s="144"/>
      <c r="VB386" s="144"/>
      <c r="VC386" s="144"/>
      <c r="VD386" s="144"/>
      <c r="VE386" s="144"/>
      <c r="VF386" s="144"/>
      <c r="VG386" s="144"/>
      <c r="VH386" s="144"/>
      <c r="VI386" s="144"/>
      <c r="VJ386" s="144"/>
      <c r="VK386" s="144"/>
      <c r="VL386" s="144"/>
      <c r="VM386" s="144"/>
      <c r="VN386" s="144"/>
      <c r="VO386" s="144"/>
      <c r="VP386" s="144"/>
      <c r="VQ386" s="144"/>
      <c r="VR386" s="144"/>
      <c r="VS386" s="144"/>
      <c r="VT386" s="144"/>
      <c r="VU386" s="144"/>
      <c r="VV386" s="144"/>
      <c r="VW386" s="144"/>
      <c r="VX386" s="144"/>
      <c r="VY386" s="144"/>
      <c r="VZ386" s="144"/>
      <c r="WA386" s="144"/>
      <c r="WB386" s="144"/>
      <c r="WC386" s="144"/>
      <c r="WD386" s="144"/>
      <c r="WE386" s="144"/>
      <c r="WF386" s="144"/>
      <c r="WG386" s="144"/>
      <c r="WH386" s="144"/>
      <c r="WI386" s="144"/>
      <c r="WJ386" s="144"/>
      <c r="WK386" s="144"/>
      <c r="WL386" s="144"/>
      <c r="WM386" s="144"/>
      <c r="WN386" s="144"/>
      <c r="WO386" s="144"/>
      <c r="WP386" s="144"/>
      <c r="WQ386" s="144"/>
      <c r="WR386" s="144"/>
      <c r="WS386" s="144"/>
      <c r="WT386" s="144"/>
      <c r="WU386" s="144"/>
      <c r="WV386" s="144"/>
      <c r="WW386" s="144"/>
      <c r="WX386" s="144"/>
      <c r="WY386" s="144"/>
      <c r="WZ386" s="144"/>
      <c r="XA386" s="144"/>
      <c r="XB386" s="144"/>
      <c r="XC386" s="144"/>
      <c r="XD386" s="144"/>
      <c r="XE386" s="144"/>
      <c r="XF386" s="144"/>
      <c r="XG386" s="144"/>
      <c r="XH386" s="144"/>
      <c r="XI386" s="144"/>
      <c r="XJ386" s="144"/>
      <c r="XK386" s="144"/>
      <c r="XL386" s="144"/>
      <c r="XM386" s="144"/>
      <c r="XN386" s="144"/>
      <c r="XO386" s="144"/>
      <c r="XP386" s="144"/>
      <c r="XQ386" s="144"/>
      <c r="XR386" s="144"/>
      <c r="XS386" s="144"/>
      <c r="XT386" s="144"/>
      <c r="XU386" s="144"/>
      <c r="XV386" s="144"/>
      <c r="XW386" s="144"/>
      <c r="XX386" s="144"/>
      <c r="XY386" s="144"/>
      <c r="XZ386" s="144"/>
      <c r="YA386" s="144"/>
      <c r="YB386" s="144"/>
      <c r="YC386" s="144"/>
      <c r="YD386" s="144"/>
      <c r="YE386" s="144"/>
      <c r="YF386" s="144"/>
      <c r="YG386" s="144"/>
      <c r="YH386" s="144"/>
      <c r="YI386" s="144"/>
      <c r="YJ386" s="144"/>
      <c r="YK386" s="144"/>
      <c r="YL386" s="144"/>
      <c r="YM386" s="144"/>
      <c r="YN386" s="144"/>
      <c r="YO386" s="144"/>
      <c r="YP386" s="144"/>
      <c r="YQ386" s="144"/>
      <c r="YR386" s="144"/>
      <c r="YS386" s="144"/>
      <c r="YT386" s="144"/>
      <c r="YU386" s="144"/>
      <c r="YV386" s="144"/>
      <c r="YW386" s="144"/>
      <c r="YX386" s="144"/>
      <c r="YY386" s="144"/>
      <c r="YZ386" s="144"/>
      <c r="ZA386" s="144"/>
      <c r="ZB386" s="144"/>
      <c r="ZC386" s="144"/>
      <c r="ZD386" s="144"/>
      <c r="ZE386" s="144"/>
      <c r="ZF386" s="144"/>
      <c r="ZG386" s="144"/>
      <c r="ZH386" s="144"/>
      <c r="ZI386" s="144"/>
      <c r="ZJ386" s="144"/>
      <c r="ZK386" s="144"/>
      <c r="ZL386" s="144"/>
      <c r="ZM386" s="144"/>
      <c r="ZN386" s="144"/>
      <c r="ZO386" s="144"/>
      <c r="ZP386" s="144"/>
      <c r="ZQ386" s="144"/>
      <c r="ZR386" s="144"/>
      <c r="ZS386" s="144"/>
      <c r="ZT386" s="144"/>
      <c r="ZU386" s="144"/>
      <c r="ZV386" s="144"/>
      <c r="ZW386" s="144"/>
      <c r="ZX386" s="144"/>
      <c r="ZY386" s="144"/>
      <c r="ZZ386" s="144"/>
      <c r="AAA386" s="144"/>
      <c r="AAB386" s="144"/>
      <c r="AAC386" s="144"/>
      <c r="AAD386" s="144"/>
      <c r="AAE386" s="144"/>
      <c r="AAF386" s="144"/>
      <c r="AAG386" s="144"/>
      <c r="AAH386" s="144"/>
      <c r="AAI386" s="144"/>
      <c r="AAJ386" s="144"/>
      <c r="AAK386" s="144"/>
      <c r="AAL386" s="144"/>
      <c r="AAM386" s="144"/>
      <c r="AAN386" s="144"/>
      <c r="AAO386" s="144"/>
      <c r="AAP386" s="144"/>
      <c r="AAQ386" s="144"/>
      <c r="AAR386" s="144"/>
      <c r="AAS386" s="144"/>
      <c r="AAT386" s="144"/>
      <c r="AAU386" s="144"/>
      <c r="AAV386" s="144"/>
      <c r="AAW386" s="144"/>
      <c r="AAX386" s="144"/>
      <c r="AAY386" s="144"/>
      <c r="AAZ386" s="144"/>
      <c r="ABA386" s="144"/>
      <c r="ABB386" s="144"/>
      <c r="ABC386" s="144"/>
      <c r="ABD386" s="144"/>
      <c r="ABE386" s="144"/>
      <c r="ABF386" s="144"/>
      <c r="ABG386" s="144"/>
      <c r="ABH386" s="144"/>
      <c r="ABI386" s="144"/>
      <c r="ABJ386" s="144"/>
      <c r="ABK386" s="144"/>
      <c r="ABL386" s="144"/>
      <c r="ABM386" s="144"/>
      <c r="ABN386" s="144"/>
      <c r="ABO386" s="144"/>
      <c r="ABP386" s="144"/>
      <c r="ABQ386" s="144"/>
      <c r="ABR386" s="144"/>
      <c r="ABS386" s="144"/>
      <c r="ABT386" s="144"/>
      <c r="ABU386" s="144"/>
      <c r="ABV386" s="144"/>
      <c r="ABW386" s="144"/>
      <c r="ABX386" s="144"/>
      <c r="ABY386" s="144"/>
      <c r="ABZ386" s="144"/>
      <c r="ACA386" s="144"/>
      <c r="ACB386" s="144"/>
      <c r="ACC386" s="144"/>
      <c r="ACD386" s="144"/>
      <c r="ACE386" s="144"/>
      <c r="ACF386" s="144"/>
      <c r="ACG386" s="144"/>
      <c r="ACH386" s="144"/>
      <c r="ACI386" s="144"/>
      <c r="ACJ386" s="144"/>
      <c r="ACK386" s="144"/>
      <c r="ACL386" s="144"/>
      <c r="ACM386" s="144"/>
      <c r="ACN386" s="144"/>
      <c r="ACO386" s="144"/>
      <c r="ACP386" s="144"/>
      <c r="ACQ386" s="144"/>
      <c r="ACR386" s="144"/>
      <c r="ACS386" s="144"/>
      <c r="ACT386" s="144"/>
      <c r="ACU386" s="144"/>
      <c r="ACV386" s="144"/>
      <c r="ACW386" s="144"/>
      <c r="ACX386" s="144"/>
      <c r="ACY386" s="144"/>
      <c r="ACZ386" s="144"/>
      <c r="ADA386" s="144"/>
    </row>
    <row r="387" spans="1:781" s="126" customFormat="1" ht="15" customHeight="1" x14ac:dyDescent="0.3">
      <c r="A387" s="216"/>
      <c r="B387" s="221"/>
      <c r="C387" s="261"/>
      <c r="D387" s="223"/>
      <c r="E387" s="219"/>
      <c r="F387" s="224"/>
      <c r="G387" s="218"/>
      <c r="H387" s="224"/>
      <c r="I387" s="225"/>
      <c r="J387" s="226"/>
      <c r="K387" s="216"/>
      <c r="L387" s="217"/>
      <c r="M387" s="218"/>
      <c r="N387" s="219"/>
      <c r="O387" s="220"/>
      <c r="P387" s="221"/>
      <c r="Q387" s="258"/>
      <c r="R387" s="258"/>
      <c r="S387" s="266"/>
      <c r="T387" s="235"/>
      <c r="U387" s="235"/>
      <c r="V387" s="267"/>
      <c r="W387" s="267"/>
      <c r="X387" s="267"/>
      <c r="Y387" s="267"/>
      <c r="Z387" s="267"/>
      <c r="AA387" s="267"/>
      <c r="AB387" s="268"/>
      <c r="AC387" s="269"/>
      <c r="AD387" s="269"/>
      <c r="AE387" s="269"/>
      <c r="AF387" s="269"/>
      <c r="AG387" s="269"/>
      <c r="AH387" s="269"/>
      <c r="AI387" s="269"/>
      <c r="AJ387" s="269"/>
      <c r="AK387" s="269"/>
      <c r="AL387" s="269"/>
      <c r="AM387" s="269"/>
      <c r="AN387" s="269"/>
      <c r="AO387" s="269"/>
      <c r="AP387" s="144"/>
      <c r="AQ387" s="144"/>
      <c r="AR387" s="144"/>
      <c r="AS387" s="144"/>
      <c r="AT387" s="144"/>
      <c r="AU387" s="144"/>
      <c r="AV387" s="144"/>
      <c r="AW387" s="144"/>
      <c r="AX387" s="144"/>
      <c r="AY387" s="144"/>
      <c r="AZ387" s="144"/>
      <c r="BA387" s="144"/>
      <c r="BB387" s="144"/>
      <c r="BC387" s="144"/>
      <c r="BD387" s="144"/>
      <c r="BE387" s="144"/>
      <c r="BF387" s="144"/>
      <c r="BG387" s="144"/>
      <c r="BH387" s="144"/>
      <c r="BI387" s="144"/>
      <c r="BJ387" s="144"/>
      <c r="BK387" s="144"/>
      <c r="BL387" s="144"/>
      <c r="BM387" s="144"/>
      <c r="BN387" s="144"/>
      <c r="BO387" s="144"/>
      <c r="BP387" s="144"/>
      <c r="BQ387" s="144"/>
      <c r="BR387" s="144"/>
      <c r="BS387" s="144"/>
      <c r="BT387" s="144"/>
      <c r="BU387" s="144"/>
      <c r="BV387" s="144"/>
      <c r="BW387" s="144"/>
      <c r="BX387" s="144"/>
      <c r="BY387" s="144"/>
      <c r="BZ387" s="144"/>
      <c r="CA387" s="144"/>
      <c r="CB387" s="144"/>
      <c r="CC387" s="144"/>
      <c r="CD387" s="144"/>
      <c r="CE387" s="144"/>
      <c r="CF387" s="144"/>
      <c r="CG387" s="144"/>
      <c r="CH387" s="144"/>
      <c r="CI387" s="144"/>
      <c r="CJ387" s="144"/>
      <c r="CK387" s="144"/>
      <c r="CL387" s="144"/>
      <c r="CM387" s="144"/>
      <c r="CN387" s="144"/>
      <c r="CO387" s="144"/>
      <c r="CP387" s="144"/>
      <c r="CQ387" s="144"/>
      <c r="CR387" s="144"/>
      <c r="CS387" s="144"/>
      <c r="CT387" s="144"/>
      <c r="CU387" s="144"/>
      <c r="CV387" s="144"/>
      <c r="CW387" s="144"/>
      <c r="CX387" s="144"/>
      <c r="CY387" s="144"/>
      <c r="CZ387" s="144"/>
      <c r="DA387" s="144"/>
      <c r="DB387" s="144"/>
      <c r="DC387" s="144"/>
      <c r="DD387" s="144"/>
      <c r="DE387" s="144"/>
      <c r="DF387" s="144"/>
      <c r="DG387" s="144"/>
      <c r="DH387" s="144"/>
      <c r="DI387" s="144"/>
      <c r="DJ387" s="144"/>
      <c r="DK387" s="144"/>
      <c r="DL387" s="144"/>
      <c r="DM387" s="144"/>
      <c r="DN387" s="144"/>
      <c r="DO387" s="144"/>
      <c r="DP387" s="144"/>
      <c r="DQ387" s="144"/>
      <c r="DR387" s="144"/>
      <c r="DS387" s="144"/>
      <c r="DT387" s="144"/>
      <c r="DU387" s="144"/>
      <c r="DV387" s="144"/>
      <c r="DW387" s="144"/>
      <c r="DX387" s="144"/>
      <c r="DY387" s="144"/>
      <c r="DZ387" s="144"/>
      <c r="EA387" s="144"/>
      <c r="EB387" s="144"/>
      <c r="EC387" s="144"/>
      <c r="ED387" s="144"/>
      <c r="EE387" s="144"/>
      <c r="EF387" s="144"/>
      <c r="EG387" s="144"/>
      <c r="EH387" s="144"/>
      <c r="EI387" s="144"/>
      <c r="EJ387" s="144"/>
      <c r="EK387" s="144"/>
      <c r="EL387" s="144"/>
      <c r="EM387" s="144"/>
      <c r="EN387" s="144"/>
      <c r="EO387" s="144"/>
      <c r="EP387" s="144"/>
      <c r="EQ387" s="144"/>
      <c r="ER387" s="144"/>
      <c r="ES387" s="144"/>
      <c r="ET387" s="144"/>
      <c r="EU387" s="144"/>
      <c r="EV387" s="144"/>
      <c r="EW387" s="144"/>
      <c r="EX387" s="144"/>
      <c r="EY387" s="144"/>
      <c r="EZ387" s="144"/>
      <c r="FA387" s="144"/>
      <c r="FB387" s="144"/>
      <c r="FC387" s="144"/>
      <c r="FD387" s="144"/>
      <c r="FE387" s="144"/>
      <c r="FF387" s="144"/>
      <c r="FG387" s="144"/>
      <c r="FH387" s="144"/>
      <c r="FI387" s="144"/>
      <c r="FJ387" s="144"/>
      <c r="FK387" s="144"/>
      <c r="FL387" s="144"/>
      <c r="FM387" s="144"/>
      <c r="FN387" s="144"/>
      <c r="FO387" s="144"/>
      <c r="FP387" s="144"/>
      <c r="FQ387" s="144"/>
      <c r="FR387" s="144"/>
      <c r="FS387" s="144"/>
      <c r="FT387" s="144"/>
      <c r="FU387" s="144"/>
      <c r="FV387" s="144"/>
      <c r="FW387" s="144"/>
      <c r="FX387" s="144"/>
      <c r="FY387" s="144"/>
      <c r="FZ387" s="144"/>
      <c r="GA387" s="144"/>
      <c r="GB387" s="144"/>
      <c r="GC387" s="144"/>
      <c r="GD387" s="144"/>
      <c r="GE387" s="144"/>
      <c r="GF387" s="144"/>
      <c r="GG387" s="144"/>
      <c r="GH387" s="144"/>
      <c r="GI387" s="144"/>
      <c r="GJ387" s="144"/>
      <c r="GK387" s="144"/>
      <c r="GL387" s="144"/>
      <c r="GM387" s="144"/>
      <c r="GN387" s="144"/>
      <c r="GO387" s="144"/>
      <c r="GP387" s="144"/>
      <c r="GQ387" s="144"/>
      <c r="GR387" s="144"/>
      <c r="GS387" s="144"/>
      <c r="GT387" s="144"/>
      <c r="GU387" s="144"/>
      <c r="GV387" s="144"/>
      <c r="GW387" s="144"/>
      <c r="GX387" s="144"/>
      <c r="GY387" s="144"/>
      <c r="GZ387" s="144"/>
      <c r="HA387" s="144"/>
      <c r="HB387" s="144"/>
      <c r="HC387" s="144"/>
      <c r="HD387" s="144"/>
      <c r="HE387" s="144"/>
      <c r="HF387" s="144"/>
      <c r="HG387" s="144"/>
      <c r="HH387" s="144"/>
      <c r="HI387" s="144"/>
      <c r="HJ387" s="144"/>
      <c r="HK387" s="144"/>
      <c r="HL387" s="144"/>
      <c r="HM387" s="144"/>
      <c r="HN387" s="144"/>
      <c r="HO387" s="144"/>
      <c r="HP387" s="144"/>
      <c r="HQ387" s="144"/>
      <c r="HR387" s="144"/>
      <c r="HS387" s="144"/>
      <c r="HT387" s="144"/>
      <c r="HU387" s="144"/>
      <c r="HV387" s="144"/>
      <c r="HW387" s="144"/>
      <c r="HX387" s="144"/>
      <c r="HY387" s="144"/>
      <c r="HZ387" s="144"/>
      <c r="IA387" s="144"/>
      <c r="IB387" s="144"/>
      <c r="IC387" s="144"/>
      <c r="ID387" s="144"/>
      <c r="IE387" s="144"/>
      <c r="IF387" s="144"/>
      <c r="IG387" s="144"/>
      <c r="IH387" s="144"/>
      <c r="II387" s="144"/>
      <c r="IJ387" s="144"/>
      <c r="IK387" s="144"/>
      <c r="IL387" s="144"/>
      <c r="IM387" s="144"/>
      <c r="IN387" s="144"/>
      <c r="IO387" s="144"/>
      <c r="IP387" s="144"/>
      <c r="IQ387" s="144"/>
      <c r="IR387" s="144"/>
      <c r="IS387" s="144"/>
      <c r="IT387" s="144"/>
      <c r="IU387" s="144"/>
      <c r="IV387" s="144"/>
      <c r="IW387" s="144"/>
      <c r="IX387" s="144"/>
      <c r="IY387" s="144"/>
      <c r="IZ387" s="144"/>
      <c r="JA387" s="144"/>
      <c r="JB387" s="144"/>
      <c r="JC387" s="144"/>
      <c r="JD387" s="144"/>
      <c r="JE387" s="144"/>
      <c r="JF387" s="144"/>
      <c r="JG387" s="144"/>
      <c r="JH387" s="144"/>
      <c r="JI387" s="144"/>
      <c r="JJ387" s="144"/>
      <c r="JK387" s="144"/>
      <c r="JL387" s="144"/>
      <c r="JM387" s="144"/>
      <c r="JN387" s="144"/>
      <c r="JO387" s="144"/>
      <c r="JP387" s="144"/>
      <c r="JQ387" s="144"/>
      <c r="JR387" s="144"/>
      <c r="JS387" s="144"/>
      <c r="JT387" s="144"/>
      <c r="JU387" s="144"/>
      <c r="JV387" s="144"/>
      <c r="JW387" s="144"/>
      <c r="JX387" s="144"/>
      <c r="JY387" s="144"/>
      <c r="JZ387" s="144"/>
      <c r="KA387" s="144"/>
      <c r="KB387" s="144"/>
      <c r="KC387" s="144"/>
      <c r="KD387" s="144"/>
      <c r="KE387" s="144"/>
      <c r="KF387" s="144"/>
      <c r="KG387" s="144"/>
      <c r="KH387" s="144"/>
      <c r="KI387" s="144"/>
      <c r="KJ387" s="144"/>
      <c r="KK387" s="144"/>
      <c r="KL387" s="144"/>
      <c r="KM387" s="144"/>
      <c r="KN387" s="144"/>
      <c r="KO387" s="144"/>
      <c r="KP387" s="144"/>
      <c r="KQ387" s="144"/>
      <c r="KR387" s="144"/>
      <c r="KS387" s="144"/>
      <c r="KT387" s="144"/>
      <c r="KU387" s="144"/>
      <c r="KV387" s="144"/>
      <c r="KW387" s="144"/>
      <c r="KX387" s="144"/>
      <c r="KY387" s="144"/>
      <c r="KZ387" s="144"/>
      <c r="LA387" s="144"/>
      <c r="LB387" s="144"/>
      <c r="LC387" s="144"/>
      <c r="LD387" s="144"/>
      <c r="LE387" s="144"/>
      <c r="LF387" s="144"/>
      <c r="LG387" s="144"/>
      <c r="LH387" s="144"/>
      <c r="LI387" s="144"/>
      <c r="LJ387" s="144"/>
      <c r="LK387" s="144"/>
      <c r="LL387" s="144"/>
      <c r="LM387" s="144"/>
      <c r="LN387" s="144"/>
      <c r="LO387" s="144"/>
      <c r="LP387" s="144"/>
      <c r="LQ387" s="144"/>
      <c r="LR387" s="144"/>
      <c r="LS387" s="144"/>
      <c r="LT387" s="144"/>
      <c r="LU387" s="144"/>
      <c r="LV387" s="144"/>
      <c r="LW387" s="144"/>
      <c r="LX387" s="144"/>
      <c r="LY387" s="144"/>
      <c r="LZ387" s="144"/>
      <c r="MA387" s="144"/>
      <c r="MB387" s="144"/>
      <c r="MC387" s="144"/>
      <c r="MD387" s="144"/>
      <c r="ME387" s="144"/>
      <c r="MF387" s="144"/>
      <c r="MG387" s="144"/>
      <c r="MH387" s="144"/>
      <c r="MI387" s="144"/>
      <c r="MJ387" s="144"/>
      <c r="MK387" s="144"/>
      <c r="ML387" s="144"/>
      <c r="MM387" s="144"/>
      <c r="MN387" s="144"/>
      <c r="MO387" s="144"/>
      <c r="MP387" s="144"/>
      <c r="MQ387" s="144"/>
      <c r="MR387" s="144"/>
      <c r="MS387" s="144"/>
      <c r="MT387" s="144"/>
      <c r="MU387" s="144"/>
      <c r="MV387" s="144"/>
      <c r="MW387" s="144"/>
      <c r="MX387" s="144"/>
      <c r="MY387" s="144"/>
      <c r="MZ387" s="144"/>
      <c r="NA387" s="144"/>
      <c r="NB387" s="144"/>
      <c r="NC387" s="144"/>
      <c r="ND387" s="144"/>
      <c r="NE387" s="144"/>
      <c r="NF387" s="144"/>
      <c r="NG387" s="144"/>
      <c r="NH387" s="144"/>
      <c r="NI387" s="144"/>
      <c r="NJ387" s="144"/>
      <c r="NK387" s="144"/>
      <c r="NL387" s="144"/>
      <c r="NM387" s="144"/>
      <c r="NN387" s="144"/>
      <c r="NO387" s="144"/>
      <c r="NP387" s="144"/>
      <c r="NQ387" s="144"/>
      <c r="NR387" s="144"/>
      <c r="NS387" s="144"/>
      <c r="NT387" s="144"/>
      <c r="NU387" s="144"/>
      <c r="NV387" s="144"/>
      <c r="NW387" s="144"/>
      <c r="NX387" s="144"/>
      <c r="NY387" s="144"/>
      <c r="NZ387" s="144"/>
      <c r="OA387" s="144"/>
      <c r="OB387" s="144"/>
      <c r="OC387" s="144"/>
      <c r="OD387" s="144"/>
      <c r="OE387" s="144"/>
      <c r="OF387" s="144"/>
      <c r="OG387" s="144"/>
      <c r="OH387" s="144"/>
      <c r="OI387" s="144"/>
      <c r="OJ387" s="144"/>
      <c r="OK387" s="144"/>
      <c r="OL387" s="144"/>
      <c r="OM387" s="144"/>
      <c r="ON387" s="144"/>
      <c r="OO387" s="144"/>
      <c r="OP387" s="144"/>
      <c r="OQ387" s="144"/>
      <c r="OR387" s="144"/>
      <c r="OS387" s="144"/>
      <c r="OT387" s="144"/>
      <c r="OU387" s="144"/>
      <c r="OV387" s="144"/>
      <c r="OW387" s="144"/>
      <c r="OX387" s="144"/>
      <c r="OY387" s="144"/>
      <c r="OZ387" s="144"/>
      <c r="PA387" s="144"/>
      <c r="PB387" s="144"/>
      <c r="PC387" s="144"/>
      <c r="PD387" s="144"/>
      <c r="PE387" s="144"/>
      <c r="PF387" s="144"/>
      <c r="PG387" s="144"/>
      <c r="PH387" s="144"/>
      <c r="PI387" s="144"/>
      <c r="PJ387" s="144"/>
      <c r="PK387" s="144"/>
      <c r="PL387" s="144"/>
      <c r="PM387" s="144"/>
      <c r="PN387" s="144"/>
      <c r="PO387" s="144"/>
      <c r="PP387" s="144"/>
      <c r="PQ387" s="144"/>
      <c r="PR387" s="144"/>
      <c r="PS387" s="144"/>
      <c r="PT387" s="144"/>
      <c r="PU387" s="144"/>
      <c r="PV387" s="144"/>
      <c r="PW387" s="144"/>
      <c r="PX387" s="144"/>
      <c r="PY387" s="144"/>
      <c r="PZ387" s="144"/>
      <c r="QA387" s="144"/>
      <c r="QB387" s="144"/>
      <c r="QC387" s="144"/>
      <c r="QD387" s="144"/>
      <c r="QE387" s="144"/>
      <c r="QF387" s="144"/>
      <c r="QG387" s="144"/>
      <c r="QH387" s="144"/>
      <c r="QI387" s="144"/>
      <c r="QJ387" s="144"/>
      <c r="QK387" s="144"/>
      <c r="QL387" s="144"/>
      <c r="QM387" s="144"/>
      <c r="QN387" s="144"/>
      <c r="QO387" s="144"/>
      <c r="QP387" s="144"/>
      <c r="QQ387" s="144"/>
      <c r="QR387" s="144"/>
      <c r="QS387" s="144"/>
      <c r="QT387" s="144"/>
      <c r="QU387" s="144"/>
      <c r="QV387" s="144"/>
      <c r="QW387" s="144"/>
      <c r="QX387" s="144"/>
      <c r="QY387" s="144"/>
      <c r="QZ387" s="144"/>
      <c r="RA387" s="144"/>
      <c r="RB387" s="144"/>
      <c r="RC387" s="144"/>
      <c r="RD387" s="144"/>
      <c r="RE387" s="144"/>
      <c r="RF387" s="144"/>
      <c r="RG387" s="144"/>
      <c r="RH387" s="144"/>
      <c r="RI387" s="144"/>
      <c r="RJ387" s="144"/>
      <c r="RK387" s="144"/>
      <c r="RL387" s="144"/>
      <c r="RM387" s="144"/>
      <c r="RN387" s="144"/>
      <c r="RO387" s="144"/>
      <c r="RP387" s="144"/>
      <c r="RQ387" s="144"/>
      <c r="RR387" s="144"/>
      <c r="RS387" s="144"/>
      <c r="RT387" s="144"/>
      <c r="RU387" s="144"/>
      <c r="RV387" s="144"/>
      <c r="RW387" s="144"/>
      <c r="RX387" s="144"/>
      <c r="RY387" s="144"/>
      <c r="RZ387" s="144"/>
      <c r="SA387" s="144"/>
      <c r="SB387" s="144"/>
      <c r="SC387" s="144"/>
      <c r="SD387" s="144"/>
      <c r="SE387" s="144"/>
      <c r="SF387" s="144"/>
      <c r="SG387" s="144"/>
      <c r="SH387" s="144"/>
      <c r="SI387" s="144"/>
      <c r="SJ387" s="144"/>
      <c r="SK387" s="144"/>
      <c r="SL387" s="144"/>
      <c r="SM387" s="144"/>
      <c r="SN387" s="144"/>
      <c r="SO387" s="144"/>
      <c r="SP387" s="144"/>
      <c r="SQ387" s="144"/>
      <c r="SR387" s="144"/>
      <c r="SS387" s="144"/>
      <c r="ST387" s="144"/>
      <c r="SU387" s="144"/>
      <c r="SV387" s="144"/>
      <c r="SW387" s="144"/>
      <c r="SX387" s="144"/>
      <c r="SY387" s="144"/>
      <c r="SZ387" s="144"/>
      <c r="TA387" s="144"/>
      <c r="TB387" s="144"/>
      <c r="TC387" s="144"/>
      <c r="TD387" s="144"/>
      <c r="TE387" s="144"/>
      <c r="TF387" s="144"/>
      <c r="TG387" s="144"/>
      <c r="TH387" s="144"/>
      <c r="TI387" s="144"/>
      <c r="TJ387" s="144"/>
      <c r="TK387" s="144"/>
      <c r="TL387" s="144"/>
      <c r="TM387" s="144"/>
      <c r="TN387" s="144"/>
      <c r="TO387" s="144"/>
      <c r="TP387" s="144"/>
      <c r="TQ387" s="144"/>
      <c r="TR387" s="144"/>
      <c r="TS387" s="144"/>
      <c r="TT387" s="144"/>
      <c r="TU387" s="144"/>
      <c r="TV387" s="144"/>
      <c r="TW387" s="144"/>
      <c r="TX387" s="144"/>
      <c r="TY387" s="144"/>
      <c r="TZ387" s="144"/>
      <c r="UA387" s="144"/>
      <c r="UB387" s="144"/>
      <c r="UC387" s="144"/>
      <c r="UD387" s="144"/>
      <c r="UE387" s="144"/>
      <c r="UF387" s="144"/>
      <c r="UG387" s="144"/>
      <c r="UH387" s="144"/>
      <c r="UI387" s="144"/>
      <c r="UJ387" s="144"/>
      <c r="UK387" s="144"/>
      <c r="UL387" s="144"/>
      <c r="UM387" s="144"/>
      <c r="UN387" s="144"/>
      <c r="UO387" s="144"/>
      <c r="UP387" s="144"/>
      <c r="UQ387" s="144"/>
      <c r="UR387" s="144"/>
      <c r="US387" s="144"/>
      <c r="UT387" s="144"/>
      <c r="UU387" s="144"/>
      <c r="UV387" s="144"/>
      <c r="UW387" s="144"/>
      <c r="UX387" s="144"/>
      <c r="UY387" s="144"/>
      <c r="UZ387" s="144"/>
      <c r="VA387" s="144"/>
      <c r="VB387" s="144"/>
      <c r="VC387" s="144"/>
      <c r="VD387" s="144"/>
      <c r="VE387" s="144"/>
      <c r="VF387" s="144"/>
      <c r="VG387" s="144"/>
      <c r="VH387" s="144"/>
      <c r="VI387" s="144"/>
      <c r="VJ387" s="144"/>
      <c r="VK387" s="144"/>
      <c r="VL387" s="144"/>
      <c r="VM387" s="144"/>
      <c r="VN387" s="144"/>
      <c r="VO387" s="144"/>
      <c r="VP387" s="144"/>
      <c r="VQ387" s="144"/>
      <c r="VR387" s="144"/>
      <c r="VS387" s="144"/>
      <c r="VT387" s="144"/>
      <c r="VU387" s="144"/>
      <c r="VV387" s="144"/>
      <c r="VW387" s="144"/>
      <c r="VX387" s="144"/>
      <c r="VY387" s="144"/>
      <c r="VZ387" s="144"/>
      <c r="WA387" s="144"/>
      <c r="WB387" s="144"/>
      <c r="WC387" s="144"/>
      <c r="WD387" s="144"/>
      <c r="WE387" s="144"/>
      <c r="WF387" s="144"/>
      <c r="WG387" s="144"/>
      <c r="WH387" s="144"/>
      <c r="WI387" s="144"/>
      <c r="WJ387" s="144"/>
      <c r="WK387" s="144"/>
      <c r="WL387" s="144"/>
      <c r="WM387" s="144"/>
      <c r="WN387" s="144"/>
      <c r="WO387" s="144"/>
      <c r="WP387" s="144"/>
      <c r="WQ387" s="144"/>
      <c r="WR387" s="144"/>
      <c r="WS387" s="144"/>
      <c r="WT387" s="144"/>
      <c r="WU387" s="144"/>
      <c r="WV387" s="144"/>
      <c r="WW387" s="144"/>
      <c r="WX387" s="144"/>
      <c r="WY387" s="144"/>
      <c r="WZ387" s="144"/>
      <c r="XA387" s="144"/>
      <c r="XB387" s="144"/>
      <c r="XC387" s="144"/>
      <c r="XD387" s="144"/>
      <c r="XE387" s="144"/>
      <c r="XF387" s="144"/>
      <c r="XG387" s="144"/>
      <c r="XH387" s="144"/>
      <c r="XI387" s="144"/>
      <c r="XJ387" s="144"/>
      <c r="XK387" s="144"/>
      <c r="XL387" s="144"/>
      <c r="XM387" s="144"/>
      <c r="XN387" s="144"/>
      <c r="XO387" s="144"/>
      <c r="XP387" s="144"/>
      <c r="XQ387" s="144"/>
      <c r="XR387" s="144"/>
      <c r="XS387" s="144"/>
      <c r="XT387" s="144"/>
      <c r="XU387" s="144"/>
      <c r="XV387" s="144"/>
      <c r="XW387" s="144"/>
      <c r="XX387" s="144"/>
      <c r="XY387" s="144"/>
      <c r="XZ387" s="144"/>
      <c r="YA387" s="144"/>
      <c r="YB387" s="144"/>
      <c r="YC387" s="144"/>
      <c r="YD387" s="144"/>
      <c r="YE387" s="144"/>
      <c r="YF387" s="144"/>
      <c r="YG387" s="144"/>
      <c r="YH387" s="144"/>
      <c r="YI387" s="144"/>
      <c r="YJ387" s="144"/>
      <c r="YK387" s="144"/>
      <c r="YL387" s="144"/>
      <c r="YM387" s="144"/>
      <c r="YN387" s="144"/>
      <c r="YO387" s="144"/>
      <c r="YP387" s="144"/>
      <c r="YQ387" s="144"/>
      <c r="YR387" s="144"/>
      <c r="YS387" s="144"/>
      <c r="YT387" s="144"/>
      <c r="YU387" s="144"/>
      <c r="YV387" s="144"/>
      <c r="YW387" s="144"/>
      <c r="YX387" s="144"/>
      <c r="YY387" s="144"/>
      <c r="YZ387" s="144"/>
      <c r="ZA387" s="144"/>
      <c r="ZB387" s="144"/>
      <c r="ZC387" s="144"/>
      <c r="ZD387" s="144"/>
      <c r="ZE387" s="144"/>
      <c r="ZF387" s="144"/>
      <c r="ZG387" s="144"/>
      <c r="ZH387" s="144"/>
      <c r="ZI387" s="144"/>
      <c r="ZJ387" s="144"/>
      <c r="ZK387" s="144"/>
      <c r="ZL387" s="144"/>
      <c r="ZM387" s="144"/>
      <c r="ZN387" s="144"/>
      <c r="ZO387" s="144"/>
      <c r="ZP387" s="144"/>
      <c r="ZQ387" s="144"/>
      <c r="ZR387" s="144"/>
      <c r="ZS387" s="144"/>
      <c r="ZT387" s="144"/>
      <c r="ZU387" s="144"/>
      <c r="ZV387" s="144"/>
      <c r="ZW387" s="144"/>
      <c r="ZX387" s="144"/>
      <c r="ZY387" s="144"/>
      <c r="ZZ387" s="144"/>
      <c r="AAA387" s="144"/>
      <c r="AAB387" s="144"/>
      <c r="AAC387" s="144"/>
      <c r="AAD387" s="144"/>
      <c r="AAE387" s="144"/>
      <c r="AAF387" s="144"/>
      <c r="AAG387" s="144"/>
      <c r="AAH387" s="144"/>
      <c r="AAI387" s="144"/>
      <c r="AAJ387" s="144"/>
      <c r="AAK387" s="144"/>
      <c r="AAL387" s="144"/>
      <c r="AAM387" s="144"/>
      <c r="AAN387" s="144"/>
      <c r="AAO387" s="144"/>
      <c r="AAP387" s="144"/>
      <c r="AAQ387" s="144"/>
      <c r="AAR387" s="144"/>
      <c r="AAS387" s="144"/>
      <c r="AAT387" s="144"/>
      <c r="AAU387" s="144"/>
      <c r="AAV387" s="144"/>
      <c r="AAW387" s="144"/>
      <c r="AAX387" s="144"/>
      <c r="AAY387" s="144"/>
      <c r="AAZ387" s="144"/>
      <c r="ABA387" s="144"/>
      <c r="ABB387" s="144"/>
      <c r="ABC387" s="144"/>
      <c r="ABD387" s="144"/>
      <c r="ABE387" s="144"/>
      <c r="ABF387" s="144"/>
      <c r="ABG387" s="144"/>
      <c r="ABH387" s="144"/>
      <c r="ABI387" s="144"/>
      <c r="ABJ387" s="144"/>
      <c r="ABK387" s="144"/>
      <c r="ABL387" s="144"/>
      <c r="ABM387" s="144"/>
      <c r="ABN387" s="144"/>
      <c r="ABO387" s="144"/>
      <c r="ABP387" s="144"/>
      <c r="ABQ387" s="144"/>
      <c r="ABR387" s="144"/>
      <c r="ABS387" s="144"/>
      <c r="ABT387" s="144"/>
      <c r="ABU387" s="144"/>
      <c r="ABV387" s="144"/>
      <c r="ABW387" s="144"/>
      <c r="ABX387" s="144"/>
      <c r="ABY387" s="144"/>
      <c r="ABZ387" s="144"/>
      <c r="ACA387" s="144"/>
      <c r="ACB387" s="144"/>
      <c r="ACC387" s="144"/>
      <c r="ACD387" s="144"/>
      <c r="ACE387" s="144"/>
      <c r="ACF387" s="144"/>
      <c r="ACG387" s="144"/>
      <c r="ACH387" s="144"/>
      <c r="ACI387" s="144"/>
      <c r="ACJ387" s="144"/>
      <c r="ACK387" s="144"/>
      <c r="ACL387" s="144"/>
      <c r="ACM387" s="144"/>
      <c r="ACN387" s="144"/>
      <c r="ACO387" s="144"/>
      <c r="ACP387" s="144"/>
      <c r="ACQ387" s="144"/>
      <c r="ACR387" s="144"/>
      <c r="ACS387" s="144"/>
      <c r="ACT387" s="144"/>
      <c r="ACU387" s="144"/>
      <c r="ACV387" s="144"/>
      <c r="ACW387" s="144"/>
      <c r="ACX387" s="144"/>
      <c r="ACY387" s="144"/>
      <c r="ACZ387" s="144"/>
      <c r="ADA387" s="144"/>
    </row>
    <row r="388" spans="1:781" s="126" customFormat="1" ht="15" customHeight="1" x14ac:dyDescent="0.3">
      <c r="A388" s="216"/>
      <c r="B388" s="221"/>
      <c r="C388" s="261"/>
      <c r="D388" s="223"/>
      <c r="E388" s="219"/>
      <c r="F388" s="224"/>
      <c r="G388" s="218"/>
      <c r="H388" s="224"/>
      <c r="I388" s="225"/>
      <c r="J388" s="226"/>
      <c r="K388" s="216"/>
      <c r="L388" s="217"/>
      <c r="M388" s="218"/>
      <c r="N388" s="219"/>
      <c r="O388" s="220"/>
      <c r="P388" s="221"/>
      <c r="R388"/>
      <c r="S388" s="243" t="s">
        <v>1035</v>
      </c>
      <c r="T388" s="235" t="s">
        <v>1036</v>
      </c>
      <c r="U388" s="235"/>
      <c r="V388" s="267"/>
      <c r="W388" s="267"/>
      <c r="X388" s="267"/>
      <c r="Y388" s="267"/>
      <c r="Z388" s="267"/>
      <c r="AA388" s="267"/>
      <c r="AB388" s="268"/>
      <c r="AC388" s="269"/>
      <c r="AD388" s="269"/>
      <c r="AE388" s="269"/>
      <c r="AF388" s="269"/>
      <c r="AG388" s="269"/>
      <c r="AH388" s="269"/>
      <c r="AI388" s="269"/>
      <c r="AJ388" s="269"/>
      <c r="AK388" s="269"/>
      <c r="AL388" s="269"/>
      <c r="AM388" s="269"/>
      <c r="AN388" s="269"/>
      <c r="AO388" s="269"/>
      <c r="AP388" s="144"/>
      <c r="AQ388" s="144"/>
      <c r="AR388" s="144"/>
      <c r="AS388" s="144"/>
      <c r="AT388" s="144"/>
      <c r="AU388" s="144"/>
      <c r="AV388" s="144"/>
      <c r="AW388" s="144"/>
      <c r="AX388" s="144"/>
      <c r="AY388" s="144"/>
      <c r="AZ388" s="144"/>
      <c r="BA388" s="144"/>
      <c r="BB388" s="144"/>
      <c r="BC388" s="144"/>
      <c r="BD388" s="144"/>
      <c r="BE388" s="144"/>
      <c r="BF388" s="144"/>
      <c r="BG388" s="144"/>
      <c r="BH388" s="144"/>
      <c r="BI388" s="144"/>
      <c r="BJ388" s="144"/>
      <c r="BK388" s="144"/>
      <c r="BL388" s="144"/>
      <c r="BM388" s="144"/>
      <c r="BN388" s="144"/>
      <c r="BO388" s="144"/>
      <c r="BP388" s="144"/>
      <c r="BQ388" s="144"/>
      <c r="BR388" s="144"/>
      <c r="BS388" s="144"/>
      <c r="BT388" s="144"/>
      <c r="BU388" s="144"/>
      <c r="BV388" s="144"/>
      <c r="BW388" s="144"/>
      <c r="BX388" s="144"/>
      <c r="BY388" s="144"/>
      <c r="BZ388" s="144"/>
      <c r="CA388" s="144"/>
      <c r="CB388" s="144"/>
      <c r="CC388" s="144"/>
      <c r="CD388" s="144"/>
      <c r="CE388" s="144"/>
      <c r="CF388" s="144"/>
      <c r="CG388" s="144"/>
      <c r="CH388" s="144"/>
      <c r="CI388" s="144"/>
      <c r="CJ388" s="144"/>
      <c r="CK388" s="144"/>
      <c r="CL388" s="144"/>
      <c r="CM388" s="144"/>
      <c r="CN388" s="144"/>
      <c r="CO388" s="144"/>
      <c r="CP388" s="144"/>
      <c r="CQ388" s="144"/>
      <c r="CR388" s="144"/>
      <c r="CS388" s="144"/>
      <c r="CT388" s="144"/>
      <c r="CU388" s="144"/>
      <c r="CV388" s="144"/>
      <c r="CW388" s="144"/>
      <c r="CX388" s="144"/>
      <c r="CY388" s="144"/>
      <c r="CZ388" s="144"/>
      <c r="DA388" s="144"/>
      <c r="DB388" s="144"/>
      <c r="DC388" s="144"/>
      <c r="DD388" s="144"/>
      <c r="DE388" s="144"/>
      <c r="DF388" s="144"/>
      <c r="DG388" s="144"/>
      <c r="DH388" s="144"/>
      <c r="DI388" s="144"/>
      <c r="DJ388" s="144"/>
      <c r="DK388" s="144"/>
      <c r="DL388" s="144"/>
      <c r="DM388" s="144"/>
      <c r="DN388" s="144"/>
      <c r="DO388" s="144"/>
      <c r="DP388" s="144"/>
      <c r="DQ388" s="144"/>
      <c r="DR388" s="144"/>
      <c r="DS388" s="144"/>
      <c r="DT388" s="144"/>
      <c r="DU388" s="144"/>
      <c r="DV388" s="144"/>
      <c r="DW388" s="144"/>
      <c r="DX388" s="144"/>
      <c r="DY388" s="144"/>
      <c r="DZ388" s="144"/>
      <c r="EA388" s="144"/>
      <c r="EB388" s="144"/>
      <c r="EC388" s="144"/>
      <c r="ED388" s="144"/>
      <c r="EE388" s="144"/>
      <c r="EF388" s="144"/>
      <c r="EG388" s="144"/>
      <c r="EH388" s="144"/>
      <c r="EI388" s="144"/>
      <c r="EJ388" s="144"/>
      <c r="EK388" s="144"/>
      <c r="EL388" s="144"/>
      <c r="EM388" s="144"/>
      <c r="EN388" s="144"/>
      <c r="EO388" s="144"/>
      <c r="EP388" s="144"/>
      <c r="EQ388" s="144"/>
      <c r="ER388" s="144"/>
      <c r="ES388" s="144"/>
      <c r="ET388" s="144"/>
      <c r="EU388" s="144"/>
      <c r="EV388" s="144"/>
      <c r="EW388" s="144"/>
      <c r="EX388" s="144"/>
      <c r="EY388" s="144"/>
      <c r="EZ388" s="144"/>
      <c r="FA388" s="144"/>
      <c r="FB388" s="144"/>
      <c r="FC388" s="144"/>
      <c r="FD388" s="144"/>
      <c r="FE388" s="144"/>
      <c r="FF388" s="144"/>
      <c r="FG388" s="144"/>
      <c r="FH388" s="144"/>
      <c r="FI388" s="144"/>
      <c r="FJ388" s="144"/>
      <c r="FK388" s="144"/>
      <c r="FL388" s="144"/>
      <c r="FM388" s="144"/>
      <c r="FN388" s="144"/>
      <c r="FO388" s="144"/>
      <c r="FP388" s="144"/>
      <c r="FQ388" s="144"/>
      <c r="FR388" s="144"/>
      <c r="FS388" s="144"/>
      <c r="FT388" s="144"/>
      <c r="FU388" s="144"/>
      <c r="FV388" s="144"/>
      <c r="FW388" s="144"/>
      <c r="FX388" s="144"/>
      <c r="FY388" s="144"/>
      <c r="FZ388" s="144"/>
      <c r="GA388" s="144"/>
      <c r="GB388" s="144"/>
      <c r="GC388" s="144"/>
      <c r="GD388" s="144"/>
      <c r="GE388" s="144"/>
      <c r="GF388" s="144"/>
      <c r="GG388" s="144"/>
      <c r="GH388" s="144"/>
      <c r="GI388" s="144"/>
      <c r="GJ388" s="144"/>
      <c r="GK388" s="144"/>
      <c r="GL388" s="144"/>
      <c r="GM388" s="144"/>
      <c r="GN388" s="144"/>
      <c r="GO388" s="144"/>
      <c r="GP388" s="144"/>
      <c r="GQ388" s="144"/>
      <c r="GR388" s="144"/>
      <c r="GS388" s="144"/>
      <c r="GT388" s="144"/>
      <c r="GU388" s="144"/>
      <c r="GV388" s="144"/>
      <c r="GW388" s="144"/>
      <c r="GX388" s="144"/>
      <c r="GY388" s="144"/>
      <c r="GZ388" s="144"/>
      <c r="HA388" s="144"/>
      <c r="HB388" s="144"/>
      <c r="HC388" s="144"/>
      <c r="HD388" s="144"/>
      <c r="HE388" s="144"/>
      <c r="HF388" s="144"/>
      <c r="HG388" s="144"/>
      <c r="HH388" s="144"/>
      <c r="HI388" s="144"/>
      <c r="HJ388" s="144"/>
      <c r="HK388" s="144"/>
      <c r="HL388" s="144"/>
      <c r="HM388" s="144"/>
      <c r="HN388" s="144"/>
      <c r="HO388" s="144"/>
      <c r="HP388" s="144"/>
      <c r="HQ388" s="144"/>
      <c r="HR388" s="144"/>
      <c r="HS388" s="144"/>
      <c r="HT388" s="144"/>
      <c r="HU388" s="144"/>
      <c r="HV388" s="144"/>
      <c r="HW388" s="144"/>
      <c r="HX388" s="144"/>
      <c r="HY388" s="144"/>
      <c r="HZ388" s="144"/>
      <c r="IA388" s="144"/>
      <c r="IB388" s="144"/>
      <c r="IC388" s="144"/>
      <c r="ID388" s="144"/>
      <c r="IE388" s="144"/>
      <c r="IF388" s="144"/>
      <c r="IG388" s="144"/>
      <c r="IH388" s="144"/>
      <c r="II388" s="144"/>
      <c r="IJ388" s="144"/>
      <c r="IK388" s="144"/>
      <c r="IL388" s="144"/>
      <c r="IM388" s="144"/>
      <c r="IN388" s="144"/>
      <c r="IO388" s="144"/>
      <c r="IP388" s="144"/>
      <c r="IQ388" s="144"/>
      <c r="IR388" s="144"/>
      <c r="IS388" s="144"/>
      <c r="IT388" s="144"/>
      <c r="IU388" s="144"/>
      <c r="IV388" s="144"/>
      <c r="IW388" s="144"/>
      <c r="IX388" s="144"/>
      <c r="IY388" s="144"/>
      <c r="IZ388" s="144"/>
      <c r="JA388" s="144"/>
      <c r="JB388" s="144"/>
      <c r="JC388" s="144"/>
      <c r="JD388" s="144"/>
      <c r="JE388" s="144"/>
      <c r="JF388" s="144"/>
      <c r="JG388" s="144"/>
      <c r="JH388" s="144"/>
      <c r="JI388" s="144"/>
      <c r="JJ388" s="144"/>
      <c r="JK388" s="144"/>
      <c r="JL388" s="144"/>
      <c r="JM388" s="144"/>
      <c r="JN388" s="144"/>
      <c r="JO388" s="144"/>
      <c r="JP388" s="144"/>
      <c r="JQ388" s="144"/>
      <c r="JR388" s="144"/>
      <c r="JS388" s="144"/>
      <c r="JT388" s="144"/>
      <c r="JU388" s="144"/>
      <c r="JV388" s="144"/>
      <c r="JW388" s="144"/>
      <c r="JX388" s="144"/>
      <c r="JY388" s="144"/>
      <c r="JZ388" s="144"/>
      <c r="KA388" s="144"/>
      <c r="KB388" s="144"/>
      <c r="KC388" s="144"/>
      <c r="KD388" s="144"/>
      <c r="KE388" s="144"/>
      <c r="KF388" s="144"/>
      <c r="KG388" s="144"/>
      <c r="KH388" s="144"/>
      <c r="KI388" s="144"/>
      <c r="KJ388" s="144"/>
      <c r="KK388" s="144"/>
      <c r="KL388" s="144"/>
      <c r="KM388" s="144"/>
      <c r="KN388" s="144"/>
      <c r="KO388" s="144"/>
      <c r="KP388" s="144"/>
      <c r="KQ388" s="144"/>
      <c r="KR388" s="144"/>
      <c r="KS388" s="144"/>
      <c r="KT388" s="144"/>
      <c r="KU388" s="144"/>
      <c r="KV388" s="144"/>
      <c r="KW388" s="144"/>
      <c r="KX388" s="144"/>
      <c r="KY388" s="144"/>
      <c r="KZ388" s="144"/>
      <c r="LA388" s="144"/>
      <c r="LB388" s="144"/>
      <c r="LC388" s="144"/>
      <c r="LD388" s="144"/>
      <c r="LE388" s="144"/>
      <c r="LF388" s="144"/>
      <c r="LG388" s="144"/>
      <c r="LH388" s="144"/>
      <c r="LI388" s="144"/>
      <c r="LJ388" s="144"/>
      <c r="LK388" s="144"/>
      <c r="LL388" s="144"/>
      <c r="LM388" s="144"/>
      <c r="LN388" s="144"/>
      <c r="LO388" s="144"/>
      <c r="LP388" s="144"/>
      <c r="LQ388" s="144"/>
      <c r="LR388" s="144"/>
      <c r="LS388" s="144"/>
      <c r="LT388" s="144"/>
      <c r="LU388" s="144"/>
      <c r="LV388" s="144"/>
      <c r="LW388" s="144"/>
      <c r="LX388" s="144"/>
      <c r="LY388" s="144"/>
      <c r="LZ388" s="144"/>
      <c r="MA388" s="144"/>
      <c r="MB388" s="144"/>
      <c r="MC388" s="144"/>
      <c r="MD388" s="144"/>
      <c r="ME388" s="144"/>
      <c r="MF388" s="144"/>
      <c r="MG388" s="144"/>
      <c r="MH388" s="144"/>
      <c r="MI388" s="144"/>
      <c r="MJ388" s="144"/>
      <c r="MK388" s="144"/>
      <c r="ML388" s="144"/>
      <c r="MM388" s="144"/>
      <c r="MN388" s="144"/>
      <c r="MO388" s="144"/>
      <c r="MP388" s="144"/>
      <c r="MQ388" s="144"/>
      <c r="MR388" s="144"/>
      <c r="MS388" s="144"/>
      <c r="MT388" s="144"/>
      <c r="MU388" s="144"/>
      <c r="MV388" s="144"/>
      <c r="MW388" s="144"/>
      <c r="MX388" s="144"/>
      <c r="MY388" s="144"/>
      <c r="MZ388" s="144"/>
      <c r="NA388" s="144"/>
      <c r="NB388" s="144"/>
      <c r="NC388" s="144"/>
      <c r="ND388" s="144"/>
      <c r="NE388" s="144"/>
      <c r="NF388" s="144"/>
      <c r="NG388" s="144"/>
      <c r="NH388" s="144"/>
      <c r="NI388" s="144"/>
      <c r="NJ388" s="144"/>
      <c r="NK388" s="144"/>
      <c r="NL388" s="144"/>
      <c r="NM388" s="144"/>
      <c r="NN388" s="144"/>
      <c r="NO388" s="144"/>
      <c r="NP388" s="144"/>
      <c r="NQ388" s="144"/>
      <c r="NR388" s="144"/>
      <c r="NS388" s="144"/>
      <c r="NT388" s="144"/>
      <c r="NU388" s="144"/>
      <c r="NV388" s="144"/>
      <c r="NW388" s="144"/>
      <c r="NX388" s="144"/>
      <c r="NY388" s="144"/>
      <c r="NZ388" s="144"/>
      <c r="OA388" s="144"/>
      <c r="OB388" s="144"/>
      <c r="OC388" s="144"/>
      <c r="OD388" s="144"/>
      <c r="OE388" s="144"/>
      <c r="OF388" s="144"/>
      <c r="OG388" s="144"/>
      <c r="OH388" s="144"/>
      <c r="OI388" s="144"/>
      <c r="OJ388" s="144"/>
      <c r="OK388" s="144"/>
      <c r="OL388" s="144"/>
      <c r="OM388" s="144"/>
      <c r="ON388" s="144"/>
      <c r="OO388" s="144"/>
      <c r="OP388" s="144"/>
      <c r="OQ388" s="144"/>
      <c r="OR388" s="144"/>
      <c r="OS388" s="144"/>
      <c r="OT388" s="144"/>
      <c r="OU388" s="144"/>
      <c r="OV388" s="144"/>
      <c r="OW388" s="144"/>
      <c r="OX388" s="144"/>
      <c r="OY388" s="144"/>
      <c r="OZ388" s="144"/>
      <c r="PA388" s="144"/>
      <c r="PB388" s="144"/>
      <c r="PC388" s="144"/>
      <c r="PD388" s="144"/>
      <c r="PE388" s="144"/>
      <c r="PF388" s="144"/>
      <c r="PG388" s="144"/>
      <c r="PH388" s="144"/>
      <c r="PI388" s="144"/>
      <c r="PJ388" s="144"/>
      <c r="PK388" s="144"/>
      <c r="PL388" s="144"/>
      <c r="PM388" s="144"/>
      <c r="PN388" s="144"/>
      <c r="PO388" s="144"/>
      <c r="PP388" s="144"/>
      <c r="PQ388" s="144"/>
      <c r="PR388" s="144"/>
      <c r="PS388" s="144"/>
      <c r="PT388" s="144"/>
      <c r="PU388" s="144"/>
      <c r="PV388" s="144"/>
      <c r="PW388" s="144"/>
      <c r="PX388" s="144"/>
      <c r="PY388" s="144"/>
      <c r="PZ388" s="144"/>
      <c r="QA388" s="144"/>
      <c r="QB388" s="144"/>
      <c r="QC388" s="144"/>
      <c r="QD388" s="144"/>
      <c r="QE388" s="144"/>
      <c r="QF388" s="144"/>
      <c r="QG388" s="144"/>
      <c r="QH388" s="144"/>
      <c r="QI388" s="144"/>
      <c r="QJ388" s="144"/>
      <c r="QK388" s="144"/>
      <c r="QL388" s="144"/>
      <c r="QM388" s="144"/>
      <c r="QN388" s="144"/>
      <c r="QO388" s="144"/>
      <c r="QP388" s="144"/>
      <c r="QQ388" s="144"/>
      <c r="QR388" s="144"/>
      <c r="QS388" s="144"/>
      <c r="QT388" s="144"/>
      <c r="QU388" s="144"/>
      <c r="QV388" s="144"/>
      <c r="QW388" s="144"/>
      <c r="QX388" s="144"/>
      <c r="QY388" s="144"/>
      <c r="QZ388" s="144"/>
      <c r="RA388" s="144"/>
      <c r="RB388" s="144"/>
      <c r="RC388" s="144"/>
      <c r="RD388" s="144"/>
      <c r="RE388" s="144"/>
      <c r="RF388" s="144"/>
      <c r="RG388" s="144"/>
      <c r="RH388" s="144"/>
      <c r="RI388" s="144"/>
      <c r="RJ388" s="144"/>
      <c r="RK388" s="144"/>
      <c r="RL388" s="144"/>
      <c r="RM388" s="144"/>
      <c r="RN388" s="144"/>
      <c r="RO388" s="144"/>
      <c r="RP388" s="144"/>
      <c r="RQ388" s="144"/>
      <c r="RR388" s="144"/>
      <c r="RS388" s="144"/>
      <c r="RT388" s="144"/>
      <c r="RU388" s="144"/>
      <c r="RV388" s="144"/>
      <c r="RW388" s="144"/>
      <c r="RX388" s="144"/>
      <c r="RY388" s="144"/>
      <c r="RZ388" s="144"/>
      <c r="SA388" s="144"/>
      <c r="SB388" s="144"/>
      <c r="SC388" s="144"/>
      <c r="SD388" s="144"/>
      <c r="SE388" s="144"/>
      <c r="SF388" s="144"/>
      <c r="SG388" s="144"/>
      <c r="SH388" s="144"/>
      <c r="SI388" s="144"/>
      <c r="SJ388" s="144"/>
      <c r="SK388" s="144"/>
      <c r="SL388" s="144"/>
      <c r="SM388" s="144"/>
      <c r="SN388" s="144"/>
      <c r="SO388" s="144"/>
      <c r="SP388" s="144"/>
      <c r="SQ388" s="144"/>
      <c r="SR388" s="144"/>
      <c r="SS388" s="144"/>
      <c r="ST388" s="144"/>
      <c r="SU388" s="144"/>
      <c r="SV388" s="144"/>
      <c r="SW388" s="144"/>
      <c r="SX388" s="144"/>
      <c r="SY388" s="144"/>
      <c r="SZ388" s="144"/>
      <c r="TA388" s="144"/>
      <c r="TB388" s="144"/>
      <c r="TC388" s="144"/>
      <c r="TD388" s="144"/>
      <c r="TE388" s="144"/>
      <c r="TF388" s="144"/>
      <c r="TG388" s="144"/>
      <c r="TH388" s="144"/>
      <c r="TI388" s="144"/>
      <c r="TJ388" s="144"/>
      <c r="TK388" s="144"/>
      <c r="TL388" s="144"/>
      <c r="TM388" s="144"/>
      <c r="TN388" s="144"/>
      <c r="TO388" s="144"/>
      <c r="TP388" s="144"/>
      <c r="TQ388" s="144"/>
      <c r="TR388" s="144"/>
      <c r="TS388" s="144"/>
      <c r="TT388" s="144"/>
      <c r="TU388" s="144"/>
      <c r="TV388" s="144"/>
      <c r="TW388" s="144"/>
      <c r="TX388" s="144"/>
      <c r="TY388" s="144"/>
      <c r="TZ388" s="144"/>
      <c r="UA388" s="144"/>
      <c r="UB388" s="144"/>
      <c r="UC388" s="144"/>
      <c r="UD388" s="144"/>
      <c r="UE388" s="144"/>
      <c r="UF388" s="144"/>
      <c r="UG388" s="144"/>
      <c r="UH388" s="144"/>
      <c r="UI388" s="144"/>
      <c r="UJ388" s="144"/>
      <c r="UK388" s="144"/>
      <c r="UL388" s="144"/>
      <c r="UM388" s="144"/>
      <c r="UN388" s="144"/>
      <c r="UO388" s="144"/>
      <c r="UP388" s="144"/>
      <c r="UQ388" s="144"/>
      <c r="UR388" s="144"/>
      <c r="US388" s="144"/>
      <c r="UT388" s="144"/>
      <c r="UU388" s="144"/>
      <c r="UV388" s="144"/>
      <c r="UW388" s="144"/>
      <c r="UX388" s="144"/>
      <c r="UY388" s="144"/>
      <c r="UZ388" s="144"/>
      <c r="VA388" s="144"/>
      <c r="VB388" s="144"/>
      <c r="VC388" s="144"/>
      <c r="VD388" s="144"/>
      <c r="VE388" s="144"/>
      <c r="VF388" s="144"/>
      <c r="VG388" s="144"/>
      <c r="VH388" s="144"/>
      <c r="VI388" s="144"/>
      <c r="VJ388" s="144"/>
      <c r="VK388" s="144"/>
      <c r="VL388" s="144"/>
      <c r="VM388" s="144"/>
      <c r="VN388" s="144"/>
      <c r="VO388" s="144"/>
      <c r="VP388" s="144"/>
      <c r="VQ388" s="144"/>
      <c r="VR388" s="144"/>
      <c r="VS388" s="144"/>
      <c r="VT388" s="144"/>
      <c r="VU388" s="144"/>
      <c r="VV388" s="144"/>
      <c r="VW388" s="144"/>
      <c r="VX388" s="144"/>
      <c r="VY388" s="144"/>
      <c r="VZ388" s="144"/>
      <c r="WA388" s="144"/>
      <c r="WB388" s="144"/>
      <c r="WC388" s="144"/>
      <c r="WD388" s="144"/>
      <c r="WE388" s="144"/>
      <c r="WF388" s="144"/>
      <c r="WG388" s="144"/>
      <c r="WH388" s="144"/>
      <c r="WI388" s="144"/>
      <c r="WJ388" s="144"/>
      <c r="WK388" s="144"/>
      <c r="WL388" s="144"/>
      <c r="WM388" s="144"/>
      <c r="WN388" s="144"/>
      <c r="WO388" s="144"/>
      <c r="WP388" s="144"/>
      <c r="WQ388" s="144"/>
      <c r="WR388" s="144"/>
      <c r="WS388" s="144"/>
      <c r="WT388" s="144"/>
      <c r="WU388" s="144"/>
      <c r="WV388" s="144"/>
      <c r="WW388" s="144"/>
      <c r="WX388" s="144"/>
      <c r="WY388" s="144"/>
      <c r="WZ388" s="144"/>
      <c r="XA388" s="144"/>
      <c r="XB388" s="144"/>
      <c r="XC388" s="144"/>
      <c r="XD388" s="144"/>
      <c r="XE388" s="144"/>
      <c r="XF388" s="144"/>
      <c r="XG388" s="144"/>
      <c r="XH388" s="144"/>
      <c r="XI388" s="144"/>
      <c r="XJ388" s="144"/>
      <c r="XK388" s="144"/>
      <c r="XL388" s="144"/>
      <c r="XM388" s="144"/>
      <c r="XN388" s="144"/>
      <c r="XO388" s="144"/>
      <c r="XP388" s="144"/>
      <c r="XQ388" s="144"/>
      <c r="XR388" s="144"/>
      <c r="XS388" s="144"/>
      <c r="XT388" s="144"/>
      <c r="XU388" s="144"/>
      <c r="XV388" s="144"/>
      <c r="XW388" s="144"/>
      <c r="XX388" s="144"/>
      <c r="XY388" s="144"/>
      <c r="XZ388" s="144"/>
      <c r="YA388" s="144"/>
      <c r="YB388" s="144"/>
      <c r="YC388" s="144"/>
      <c r="YD388" s="144"/>
      <c r="YE388" s="144"/>
      <c r="YF388" s="144"/>
      <c r="YG388" s="144"/>
      <c r="YH388" s="144"/>
      <c r="YI388" s="144"/>
      <c r="YJ388" s="144"/>
      <c r="YK388" s="144"/>
      <c r="YL388" s="144"/>
      <c r="YM388" s="144"/>
      <c r="YN388" s="144"/>
      <c r="YO388" s="144"/>
      <c r="YP388" s="144"/>
      <c r="YQ388" s="144"/>
      <c r="YR388" s="144"/>
      <c r="YS388" s="144"/>
      <c r="YT388" s="144"/>
      <c r="YU388" s="144"/>
      <c r="YV388" s="144"/>
      <c r="YW388" s="144"/>
      <c r="YX388" s="144"/>
      <c r="YY388" s="144"/>
      <c r="YZ388" s="144"/>
      <c r="ZA388" s="144"/>
      <c r="ZB388" s="144"/>
      <c r="ZC388" s="144"/>
      <c r="ZD388" s="144"/>
      <c r="ZE388" s="144"/>
      <c r="ZF388" s="144"/>
      <c r="ZG388" s="144"/>
      <c r="ZH388" s="144"/>
      <c r="ZI388" s="144"/>
      <c r="ZJ388" s="144"/>
      <c r="ZK388" s="144"/>
      <c r="ZL388" s="144"/>
      <c r="ZM388" s="144"/>
      <c r="ZN388" s="144"/>
      <c r="ZO388" s="144"/>
      <c r="ZP388" s="144"/>
      <c r="ZQ388" s="144"/>
      <c r="ZR388" s="144"/>
      <c r="ZS388" s="144"/>
      <c r="ZT388" s="144"/>
      <c r="ZU388" s="144"/>
      <c r="ZV388" s="144"/>
      <c r="ZW388" s="144"/>
      <c r="ZX388" s="144"/>
      <c r="ZY388" s="144"/>
      <c r="ZZ388" s="144"/>
      <c r="AAA388" s="144"/>
      <c r="AAB388" s="144"/>
      <c r="AAC388" s="144"/>
      <c r="AAD388" s="144"/>
      <c r="AAE388" s="144"/>
      <c r="AAF388" s="144"/>
      <c r="AAG388" s="144"/>
      <c r="AAH388" s="144"/>
      <c r="AAI388" s="144"/>
      <c r="AAJ388" s="144"/>
      <c r="AAK388" s="144"/>
      <c r="AAL388" s="144"/>
      <c r="AAM388" s="144"/>
      <c r="AAN388" s="144"/>
      <c r="AAO388" s="144"/>
      <c r="AAP388" s="144"/>
      <c r="AAQ388" s="144"/>
      <c r="AAR388" s="144"/>
      <c r="AAS388" s="144"/>
      <c r="AAT388" s="144"/>
      <c r="AAU388" s="144"/>
      <c r="AAV388" s="144"/>
      <c r="AAW388" s="144"/>
      <c r="AAX388" s="144"/>
      <c r="AAY388" s="144"/>
      <c r="AAZ388" s="144"/>
      <c r="ABA388" s="144"/>
      <c r="ABB388" s="144"/>
      <c r="ABC388" s="144"/>
      <c r="ABD388" s="144"/>
      <c r="ABE388" s="144"/>
      <c r="ABF388" s="144"/>
      <c r="ABG388" s="144"/>
      <c r="ABH388" s="144"/>
      <c r="ABI388" s="144"/>
      <c r="ABJ388" s="144"/>
      <c r="ABK388" s="144"/>
      <c r="ABL388" s="144"/>
      <c r="ABM388" s="144"/>
      <c r="ABN388" s="144"/>
      <c r="ABO388" s="144"/>
      <c r="ABP388" s="144"/>
      <c r="ABQ388" s="144"/>
      <c r="ABR388" s="144"/>
      <c r="ABS388" s="144"/>
      <c r="ABT388" s="144"/>
      <c r="ABU388" s="144"/>
      <c r="ABV388" s="144"/>
      <c r="ABW388" s="144"/>
      <c r="ABX388" s="144"/>
      <c r="ABY388" s="144"/>
      <c r="ABZ388" s="144"/>
      <c r="ACA388" s="144"/>
      <c r="ACB388" s="144"/>
      <c r="ACC388" s="144"/>
      <c r="ACD388" s="144"/>
      <c r="ACE388" s="144"/>
      <c r="ACF388" s="144"/>
      <c r="ACG388" s="144"/>
      <c r="ACH388" s="144"/>
      <c r="ACI388" s="144"/>
      <c r="ACJ388" s="144"/>
      <c r="ACK388" s="144"/>
      <c r="ACL388" s="144"/>
      <c r="ACM388" s="144"/>
      <c r="ACN388" s="144"/>
      <c r="ACO388" s="144"/>
      <c r="ACP388" s="144"/>
      <c r="ACQ388" s="144"/>
      <c r="ACR388" s="144"/>
      <c r="ACS388" s="144"/>
      <c r="ACT388" s="144"/>
      <c r="ACU388" s="144"/>
      <c r="ACV388" s="144"/>
      <c r="ACW388" s="144"/>
      <c r="ACX388" s="144"/>
      <c r="ACY388" s="144"/>
      <c r="ACZ388" s="144"/>
      <c r="ADA388" s="144"/>
    </row>
    <row r="389" spans="1:781" s="126" customFormat="1" ht="15" customHeight="1" x14ac:dyDescent="0.3">
      <c r="A389" s="216"/>
      <c r="B389" s="221"/>
      <c r="C389" s="261"/>
      <c r="D389" s="223"/>
      <c r="E389" s="219"/>
      <c r="F389" s="224"/>
      <c r="G389" s="218"/>
      <c r="H389" s="224"/>
      <c r="I389" s="225"/>
      <c r="J389" s="226"/>
      <c r="K389" s="216"/>
      <c r="L389" s="217"/>
      <c r="M389" s="218"/>
      <c r="N389" s="219"/>
      <c r="O389" s="220"/>
      <c r="P389" s="221"/>
      <c r="Q389" s="258"/>
      <c r="R389"/>
      <c r="S389" s="266"/>
      <c r="T389" s="235"/>
      <c r="U389" s="235"/>
      <c r="V389" s="267"/>
      <c r="W389" s="267"/>
      <c r="X389" s="267"/>
      <c r="Y389" s="267"/>
      <c r="Z389" s="267"/>
      <c r="AA389" s="267"/>
      <c r="AB389" s="268"/>
      <c r="AC389" s="269"/>
      <c r="AD389" s="269"/>
      <c r="AE389" s="269"/>
      <c r="AF389" s="269"/>
      <c r="AG389" s="269"/>
      <c r="AH389" s="269"/>
      <c r="AI389" s="269"/>
      <c r="AJ389" s="269"/>
      <c r="AK389" s="269"/>
      <c r="AL389" s="269"/>
      <c r="AM389" s="269"/>
      <c r="AN389" s="269"/>
      <c r="AO389" s="269"/>
      <c r="AP389" s="144"/>
      <c r="AQ389" s="144"/>
      <c r="AR389" s="144"/>
      <c r="AS389" s="144"/>
      <c r="AT389" s="144"/>
      <c r="AU389" s="144"/>
      <c r="AV389" s="144"/>
      <c r="AW389" s="144"/>
      <c r="AX389" s="144"/>
      <c r="AY389" s="144"/>
      <c r="AZ389" s="144"/>
      <c r="BA389" s="144"/>
      <c r="BB389" s="144"/>
      <c r="BC389" s="144"/>
      <c r="BD389" s="144"/>
      <c r="BE389" s="144"/>
      <c r="BF389" s="144"/>
      <c r="BG389" s="144"/>
      <c r="BH389" s="144"/>
      <c r="BI389" s="144"/>
      <c r="BJ389" s="144"/>
      <c r="BK389" s="144"/>
      <c r="BL389" s="144"/>
      <c r="BM389" s="144"/>
      <c r="BN389" s="144"/>
      <c r="BO389" s="144"/>
      <c r="BP389" s="144"/>
      <c r="BQ389" s="144"/>
      <c r="BR389" s="144"/>
      <c r="BS389" s="144"/>
      <c r="BT389" s="144"/>
      <c r="BU389" s="144"/>
      <c r="BV389" s="144"/>
      <c r="BW389" s="144"/>
      <c r="BX389" s="144"/>
      <c r="BY389" s="144"/>
      <c r="BZ389" s="144"/>
      <c r="CA389" s="144"/>
      <c r="CB389" s="144"/>
      <c r="CC389" s="144"/>
      <c r="CD389" s="144"/>
      <c r="CE389" s="144"/>
      <c r="CF389" s="144"/>
      <c r="CG389" s="144"/>
      <c r="CH389" s="144"/>
      <c r="CI389" s="144"/>
      <c r="CJ389" s="144"/>
      <c r="CK389" s="144"/>
      <c r="CL389" s="144"/>
      <c r="CM389" s="144"/>
      <c r="CN389" s="144"/>
      <c r="CO389" s="144"/>
      <c r="CP389" s="144"/>
      <c r="CQ389" s="144"/>
      <c r="CR389" s="144"/>
      <c r="CS389" s="144"/>
      <c r="CT389" s="144"/>
      <c r="CU389" s="144"/>
      <c r="CV389" s="144"/>
      <c r="CW389" s="144"/>
      <c r="CX389" s="144"/>
      <c r="CY389" s="144"/>
      <c r="CZ389" s="144"/>
      <c r="DA389" s="144"/>
      <c r="DB389" s="144"/>
      <c r="DC389" s="144"/>
      <c r="DD389" s="144"/>
      <c r="DE389" s="144"/>
      <c r="DF389" s="144"/>
      <c r="DG389" s="144"/>
      <c r="DH389" s="144"/>
      <c r="DI389" s="144"/>
      <c r="DJ389" s="144"/>
      <c r="DK389" s="144"/>
      <c r="DL389" s="144"/>
      <c r="DM389" s="144"/>
      <c r="DN389" s="144"/>
      <c r="DO389" s="144"/>
      <c r="DP389" s="144"/>
      <c r="DQ389" s="144"/>
      <c r="DR389" s="144"/>
      <c r="DS389" s="144"/>
      <c r="DT389" s="144"/>
      <c r="DU389" s="144"/>
      <c r="DV389" s="144"/>
      <c r="DW389" s="144"/>
      <c r="DX389" s="144"/>
      <c r="DY389" s="144"/>
      <c r="DZ389" s="144"/>
      <c r="EA389" s="144"/>
      <c r="EB389" s="144"/>
      <c r="EC389" s="144"/>
      <c r="ED389" s="144"/>
      <c r="EE389" s="144"/>
      <c r="EF389" s="144"/>
      <c r="EG389" s="144"/>
      <c r="EH389" s="144"/>
      <c r="EI389" s="144"/>
      <c r="EJ389" s="144"/>
      <c r="EK389" s="144"/>
      <c r="EL389" s="144"/>
      <c r="EM389" s="144"/>
      <c r="EN389" s="144"/>
      <c r="EO389" s="144"/>
      <c r="EP389" s="144"/>
      <c r="EQ389" s="144"/>
      <c r="ER389" s="144"/>
      <c r="ES389" s="144"/>
      <c r="ET389" s="144"/>
      <c r="EU389" s="144"/>
      <c r="EV389" s="144"/>
      <c r="EW389" s="144"/>
      <c r="EX389" s="144"/>
      <c r="EY389" s="144"/>
      <c r="EZ389" s="144"/>
      <c r="FA389" s="144"/>
      <c r="FB389" s="144"/>
      <c r="FC389" s="144"/>
      <c r="FD389" s="144"/>
      <c r="FE389" s="144"/>
      <c r="FF389" s="144"/>
      <c r="FG389" s="144"/>
      <c r="FH389" s="144"/>
      <c r="FI389" s="144"/>
      <c r="FJ389" s="144"/>
      <c r="FK389" s="144"/>
      <c r="FL389" s="144"/>
      <c r="FM389" s="144"/>
      <c r="FN389" s="144"/>
      <c r="FO389" s="144"/>
      <c r="FP389" s="144"/>
      <c r="FQ389" s="144"/>
      <c r="FR389" s="144"/>
      <c r="FS389" s="144"/>
      <c r="FT389" s="144"/>
      <c r="FU389" s="144"/>
      <c r="FV389" s="144"/>
      <c r="FW389" s="144"/>
      <c r="FX389" s="144"/>
      <c r="FY389" s="144"/>
      <c r="FZ389" s="144"/>
      <c r="GA389" s="144"/>
      <c r="GB389" s="144"/>
      <c r="GC389" s="144"/>
      <c r="GD389" s="144"/>
      <c r="GE389" s="144"/>
      <c r="GF389" s="144"/>
      <c r="GG389" s="144"/>
      <c r="GH389" s="144"/>
      <c r="GI389" s="144"/>
      <c r="GJ389" s="144"/>
      <c r="GK389" s="144"/>
      <c r="GL389" s="144"/>
      <c r="GM389" s="144"/>
      <c r="GN389" s="144"/>
      <c r="GO389" s="144"/>
      <c r="GP389" s="144"/>
      <c r="GQ389" s="144"/>
      <c r="GR389" s="144"/>
      <c r="GS389" s="144"/>
      <c r="GT389" s="144"/>
      <c r="GU389" s="144"/>
      <c r="GV389" s="144"/>
      <c r="GW389" s="144"/>
      <c r="GX389" s="144"/>
      <c r="GY389" s="144"/>
      <c r="GZ389" s="144"/>
      <c r="HA389" s="144"/>
      <c r="HB389" s="144"/>
      <c r="HC389" s="144"/>
      <c r="HD389" s="144"/>
      <c r="HE389" s="144"/>
      <c r="HF389" s="144"/>
      <c r="HG389" s="144"/>
      <c r="HH389" s="144"/>
      <c r="HI389" s="144"/>
      <c r="HJ389" s="144"/>
      <c r="HK389" s="144"/>
      <c r="HL389" s="144"/>
      <c r="HM389" s="144"/>
      <c r="HN389" s="144"/>
      <c r="HO389" s="144"/>
      <c r="HP389" s="144"/>
      <c r="HQ389" s="144"/>
      <c r="HR389" s="144"/>
      <c r="HS389" s="144"/>
      <c r="HT389" s="144"/>
      <c r="HU389" s="144"/>
      <c r="HV389" s="144"/>
      <c r="HW389" s="144"/>
      <c r="HX389" s="144"/>
      <c r="HY389" s="144"/>
      <c r="HZ389" s="144"/>
      <c r="IA389" s="144"/>
      <c r="IB389" s="144"/>
      <c r="IC389" s="144"/>
      <c r="ID389" s="144"/>
      <c r="IE389" s="144"/>
      <c r="IF389" s="144"/>
      <c r="IG389" s="144"/>
      <c r="IH389" s="144"/>
      <c r="II389" s="144"/>
      <c r="IJ389" s="144"/>
      <c r="IK389" s="144"/>
      <c r="IL389" s="144"/>
      <c r="IM389" s="144"/>
      <c r="IN389" s="144"/>
      <c r="IO389" s="144"/>
      <c r="IP389" s="144"/>
      <c r="IQ389" s="144"/>
      <c r="IR389" s="144"/>
      <c r="IS389" s="144"/>
      <c r="IT389" s="144"/>
      <c r="IU389" s="144"/>
      <c r="IV389" s="144"/>
      <c r="IW389" s="144"/>
      <c r="IX389" s="144"/>
      <c r="IY389" s="144"/>
      <c r="IZ389" s="144"/>
      <c r="JA389" s="144"/>
      <c r="JB389" s="144"/>
      <c r="JC389" s="144"/>
      <c r="JD389" s="144"/>
      <c r="JE389" s="144"/>
      <c r="JF389" s="144"/>
      <c r="JG389" s="144"/>
      <c r="JH389" s="144"/>
      <c r="JI389" s="144"/>
      <c r="JJ389" s="144"/>
      <c r="JK389" s="144"/>
      <c r="JL389" s="144"/>
      <c r="JM389" s="144"/>
      <c r="JN389" s="144"/>
      <c r="JO389" s="144"/>
      <c r="JP389" s="144"/>
      <c r="JQ389" s="144"/>
      <c r="JR389" s="144"/>
      <c r="JS389" s="144"/>
      <c r="JT389" s="144"/>
      <c r="JU389" s="144"/>
      <c r="JV389" s="144"/>
      <c r="JW389" s="144"/>
      <c r="JX389" s="144"/>
      <c r="JY389" s="144"/>
      <c r="JZ389" s="144"/>
      <c r="KA389" s="144"/>
      <c r="KB389" s="144"/>
      <c r="KC389" s="144"/>
      <c r="KD389" s="144"/>
      <c r="KE389" s="144"/>
      <c r="KF389" s="144"/>
      <c r="KG389" s="144"/>
      <c r="KH389" s="144"/>
      <c r="KI389" s="144"/>
      <c r="KJ389" s="144"/>
      <c r="KK389" s="144"/>
      <c r="KL389" s="144"/>
      <c r="KM389" s="144"/>
      <c r="KN389" s="144"/>
      <c r="KO389" s="144"/>
      <c r="KP389" s="144"/>
      <c r="KQ389" s="144"/>
      <c r="KR389" s="144"/>
      <c r="KS389" s="144"/>
      <c r="KT389" s="144"/>
      <c r="KU389" s="144"/>
      <c r="KV389" s="144"/>
      <c r="KW389" s="144"/>
      <c r="KX389" s="144"/>
      <c r="KY389" s="144"/>
      <c r="KZ389" s="144"/>
      <c r="LA389" s="144"/>
      <c r="LB389" s="144"/>
      <c r="LC389" s="144"/>
      <c r="LD389" s="144"/>
      <c r="LE389" s="144"/>
      <c r="LF389" s="144"/>
      <c r="LG389" s="144"/>
      <c r="LH389" s="144"/>
      <c r="LI389" s="144"/>
      <c r="LJ389" s="144"/>
      <c r="LK389" s="144"/>
      <c r="LL389" s="144"/>
      <c r="LM389" s="144"/>
      <c r="LN389" s="144"/>
      <c r="LO389" s="144"/>
      <c r="LP389" s="144"/>
      <c r="LQ389" s="144"/>
      <c r="LR389" s="144"/>
      <c r="LS389" s="144"/>
      <c r="LT389" s="144"/>
      <c r="LU389" s="144"/>
      <c r="LV389" s="144"/>
      <c r="LW389" s="144"/>
      <c r="LX389" s="144"/>
      <c r="LY389" s="144"/>
      <c r="LZ389" s="144"/>
      <c r="MA389" s="144"/>
      <c r="MB389" s="144"/>
      <c r="MC389" s="144"/>
      <c r="MD389" s="144"/>
      <c r="ME389" s="144"/>
      <c r="MF389" s="144"/>
      <c r="MG389" s="144"/>
      <c r="MH389" s="144"/>
      <c r="MI389" s="144"/>
      <c r="MJ389" s="144"/>
      <c r="MK389" s="144"/>
      <c r="ML389" s="144"/>
      <c r="MM389" s="144"/>
      <c r="MN389" s="144"/>
      <c r="MO389" s="144"/>
      <c r="MP389" s="144"/>
      <c r="MQ389" s="144"/>
      <c r="MR389" s="144"/>
      <c r="MS389" s="144"/>
      <c r="MT389" s="144"/>
      <c r="MU389" s="144"/>
      <c r="MV389" s="144"/>
      <c r="MW389" s="144"/>
      <c r="MX389" s="144"/>
      <c r="MY389" s="144"/>
      <c r="MZ389" s="144"/>
      <c r="NA389" s="144"/>
      <c r="NB389" s="144"/>
      <c r="NC389" s="144"/>
      <c r="ND389" s="144"/>
      <c r="NE389" s="144"/>
      <c r="NF389" s="144"/>
      <c r="NG389" s="144"/>
      <c r="NH389" s="144"/>
      <c r="NI389" s="144"/>
      <c r="NJ389" s="144"/>
      <c r="NK389" s="144"/>
      <c r="NL389" s="144"/>
      <c r="NM389" s="144"/>
      <c r="NN389" s="144"/>
      <c r="NO389" s="144"/>
      <c r="NP389" s="144"/>
      <c r="NQ389" s="144"/>
      <c r="NR389" s="144"/>
      <c r="NS389" s="144"/>
      <c r="NT389" s="144"/>
      <c r="NU389" s="144"/>
      <c r="NV389" s="144"/>
      <c r="NW389" s="144"/>
      <c r="NX389" s="144"/>
      <c r="NY389" s="144"/>
      <c r="NZ389" s="144"/>
      <c r="OA389" s="144"/>
      <c r="OB389" s="144"/>
      <c r="OC389" s="144"/>
      <c r="OD389" s="144"/>
      <c r="OE389" s="144"/>
      <c r="OF389" s="144"/>
      <c r="OG389" s="144"/>
      <c r="OH389" s="144"/>
      <c r="OI389" s="144"/>
      <c r="OJ389" s="144"/>
      <c r="OK389" s="144"/>
      <c r="OL389" s="144"/>
      <c r="OM389" s="144"/>
      <c r="ON389" s="144"/>
      <c r="OO389" s="144"/>
      <c r="OP389" s="144"/>
      <c r="OQ389" s="144"/>
      <c r="OR389" s="144"/>
      <c r="OS389" s="144"/>
      <c r="OT389" s="144"/>
      <c r="OU389" s="144"/>
      <c r="OV389" s="144"/>
      <c r="OW389" s="144"/>
      <c r="OX389" s="144"/>
      <c r="OY389" s="144"/>
      <c r="OZ389" s="144"/>
      <c r="PA389" s="144"/>
      <c r="PB389" s="144"/>
      <c r="PC389" s="144"/>
      <c r="PD389" s="144"/>
      <c r="PE389" s="144"/>
      <c r="PF389" s="144"/>
      <c r="PG389" s="144"/>
      <c r="PH389" s="144"/>
      <c r="PI389" s="144"/>
      <c r="PJ389" s="144"/>
      <c r="PK389" s="144"/>
      <c r="PL389" s="144"/>
      <c r="PM389" s="144"/>
      <c r="PN389" s="144"/>
      <c r="PO389" s="144"/>
      <c r="PP389" s="144"/>
      <c r="PQ389" s="144"/>
      <c r="PR389" s="144"/>
      <c r="PS389" s="144"/>
      <c r="PT389" s="144"/>
      <c r="PU389" s="144"/>
      <c r="PV389" s="144"/>
      <c r="PW389" s="144"/>
      <c r="PX389" s="144"/>
      <c r="PY389" s="144"/>
      <c r="PZ389" s="144"/>
      <c r="QA389" s="144"/>
      <c r="QB389" s="144"/>
      <c r="QC389" s="144"/>
      <c r="QD389" s="144"/>
      <c r="QE389" s="144"/>
      <c r="QF389" s="144"/>
      <c r="QG389" s="144"/>
      <c r="QH389" s="144"/>
      <c r="QI389" s="144"/>
      <c r="QJ389" s="144"/>
      <c r="QK389" s="144"/>
      <c r="QL389" s="144"/>
      <c r="QM389" s="144"/>
      <c r="QN389" s="144"/>
      <c r="QO389" s="144"/>
      <c r="QP389" s="144"/>
      <c r="QQ389" s="144"/>
      <c r="QR389" s="144"/>
      <c r="QS389" s="144"/>
      <c r="QT389" s="144"/>
      <c r="QU389" s="144"/>
      <c r="QV389" s="144"/>
      <c r="QW389" s="144"/>
      <c r="QX389" s="144"/>
      <c r="QY389" s="144"/>
      <c r="QZ389" s="144"/>
      <c r="RA389" s="144"/>
      <c r="RB389" s="144"/>
      <c r="RC389" s="144"/>
      <c r="RD389" s="144"/>
      <c r="RE389" s="144"/>
      <c r="RF389" s="144"/>
      <c r="RG389" s="144"/>
      <c r="RH389" s="144"/>
      <c r="RI389" s="144"/>
      <c r="RJ389" s="144"/>
      <c r="RK389" s="144"/>
      <c r="RL389" s="144"/>
      <c r="RM389" s="144"/>
      <c r="RN389" s="144"/>
      <c r="RO389" s="144"/>
      <c r="RP389" s="144"/>
      <c r="RQ389" s="144"/>
      <c r="RR389" s="144"/>
      <c r="RS389" s="144"/>
      <c r="RT389" s="144"/>
      <c r="RU389" s="144"/>
      <c r="RV389" s="144"/>
      <c r="RW389" s="144"/>
      <c r="RX389" s="144"/>
      <c r="RY389" s="144"/>
      <c r="RZ389" s="144"/>
      <c r="SA389" s="144"/>
      <c r="SB389" s="144"/>
      <c r="SC389" s="144"/>
      <c r="SD389" s="144"/>
      <c r="SE389" s="144"/>
      <c r="SF389" s="144"/>
      <c r="SG389" s="144"/>
      <c r="SH389" s="144"/>
      <c r="SI389" s="144"/>
      <c r="SJ389" s="144"/>
      <c r="SK389" s="144"/>
      <c r="SL389" s="144"/>
      <c r="SM389" s="144"/>
      <c r="SN389" s="144"/>
      <c r="SO389" s="144"/>
      <c r="SP389" s="144"/>
      <c r="SQ389" s="144"/>
      <c r="SR389" s="144"/>
      <c r="SS389" s="144"/>
      <c r="ST389" s="144"/>
      <c r="SU389" s="144"/>
      <c r="SV389" s="144"/>
      <c r="SW389" s="144"/>
      <c r="SX389" s="144"/>
      <c r="SY389" s="144"/>
      <c r="SZ389" s="144"/>
      <c r="TA389" s="144"/>
      <c r="TB389" s="144"/>
      <c r="TC389" s="144"/>
      <c r="TD389" s="144"/>
      <c r="TE389" s="144"/>
      <c r="TF389" s="144"/>
      <c r="TG389" s="144"/>
      <c r="TH389" s="144"/>
      <c r="TI389" s="144"/>
      <c r="TJ389" s="144"/>
      <c r="TK389" s="144"/>
      <c r="TL389" s="144"/>
      <c r="TM389" s="144"/>
      <c r="TN389" s="144"/>
      <c r="TO389" s="144"/>
      <c r="TP389" s="144"/>
      <c r="TQ389" s="144"/>
      <c r="TR389" s="144"/>
      <c r="TS389" s="144"/>
      <c r="TT389" s="144"/>
      <c r="TU389" s="144"/>
      <c r="TV389" s="144"/>
      <c r="TW389" s="144"/>
      <c r="TX389" s="144"/>
      <c r="TY389" s="144"/>
      <c r="TZ389" s="144"/>
      <c r="UA389" s="144"/>
      <c r="UB389" s="144"/>
      <c r="UC389" s="144"/>
      <c r="UD389" s="144"/>
      <c r="UE389" s="144"/>
      <c r="UF389" s="144"/>
      <c r="UG389" s="144"/>
      <c r="UH389" s="144"/>
      <c r="UI389" s="144"/>
      <c r="UJ389" s="144"/>
      <c r="UK389" s="144"/>
      <c r="UL389" s="144"/>
      <c r="UM389" s="144"/>
      <c r="UN389" s="144"/>
      <c r="UO389" s="144"/>
      <c r="UP389" s="144"/>
      <c r="UQ389" s="144"/>
      <c r="UR389" s="144"/>
      <c r="US389" s="144"/>
      <c r="UT389" s="144"/>
      <c r="UU389" s="144"/>
      <c r="UV389" s="144"/>
      <c r="UW389" s="144"/>
      <c r="UX389" s="144"/>
      <c r="UY389" s="144"/>
      <c r="UZ389" s="144"/>
      <c r="VA389" s="144"/>
      <c r="VB389" s="144"/>
      <c r="VC389" s="144"/>
      <c r="VD389" s="144"/>
      <c r="VE389" s="144"/>
      <c r="VF389" s="144"/>
      <c r="VG389" s="144"/>
      <c r="VH389" s="144"/>
      <c r="VI389" s="144"/>
      <c r="VJ389" s="144"/>
      <c r="VK389" s="144"/>
      <c r="VL389" s="144"/>
      <c r="VM389" s="144"/>
      <c r="VN389" s="144"/>
      <c r="VO389" s="144"/>
      <c r="VP389" s="144"/>
      <c r="VQ389" s="144"/>
      <c r="VR389" s="144"/>
      <c r="VS389" s="144"/>
      <c r="VT389" s="144"/>
      <c r="VU389" s="144"/>
      <c r="VV389" s="144"/>
      <c r="VW389" s="144"/>
      <c r="VX389" s="144"/>
      <c r="VY389" s="144"/>
      <c r="VZ389" s="144"/>
      <c r="WA389" s="144"/>
      <c r="WB389" s="144"/>
      <c r="WC389" s="144"/>
      <c r="WD389" s="144"/>
      <c r="WE389" s="144"/>
      <c r="WF389" s="144"/>
      <c r="WG389" s="144"/>
      <c r="WH389" s="144"/>
      <c r="WI389" s="144"/>
      <c r="WJ389" s="144"/>
      <c r="WK389" s="144"/>
      <c r="WL389" s="144"/>
      <c r="WM389" s="144"/>
      <c r="WN389" s="144"/>
      <c r="WO389" s="144"/>
      <c r="WP389" s="144"/>
      <c r="WQ389" s="144"/>
      <c r="WR389" s="144"/>
      <c r="WS389" s="144"/>
      <c r="WT389" s="144"/>
      <c r="WU389" s="144"/>
      <c r="WV389" s="144"/>
      <c r="WW389" s="144"/>
      <c r="WX389" s="144"/>
      <c r="WY389" s="144"/>
      <c r="WZ389" s="144"/>
      <c r="XA389" s="144"/>
      <c r="XB389" s="144"/>
      <c r="XC389" s="144"/>
      <c r="XD389" s="144"/>
      <c r="XE389" s="144"/>
      <c r="XF389" s="144"/>
      <c r="XG389" s="144"/>
      <c r="XH389" s="144"/>
      <c r="XI389" s="144"/>
      <c r="XJ389" s="144"/>
      <c r="XK389" s="144"/>
      <c r="XL389" s="144"/>
      <c r="XM389" s="144"/>
      <c r="XN389" s="144"/>
      <c r="XO389" s="144"/>
      <c r="XP389" s="144"/>
      <c r="XQ389" s="144"/>
      <c r="XR389" s="144"/>
      <c r="XS389" s="144"/>
      <c r="XT389" s="144"/>
      <c r="XU389" s="144"/>
      <c r="XV389" s="144"/>
      <c r="XW389" s="144"/>
      <c r="XX389" s="144"/>
      <c r="XY389" s="144"/>
      <c r="XZ389" s="144"/>
      <c r="YA389" s="144"/>
      <c r="YB389" s="144"/>
      <c r="YC389" s="144"/>
      <c r="YD389" s="144"/>
      <c r="YE389" s="144"/>
      <c r="YF389" s="144"/>
      <c r="YG389" s="144"/>
      <c r="YH389" s="144"/>
      <c r="YI389" s="144"/>
      <c r="YJ389" s="144"/>
      <c r="YK389" s="144"/>
      <c r="YL389" s="144"/>
      <c r="YM389" s="144"/>
      <c r="YN389" s="144"/>
      <c r="YO389" s="144"/>
      <c r="YP389" s="144"/>
      <c r="YQ389" s="144"/>
      <c r="YR389" s="144"/>
      <c r="YS389" s="144"/>
      <c r="YT389" s="144"/>
      <c r="YU389" s="144"/>
      <c r="YV389" s="144"/>
      <c r="YW389" s="144"/>
      <c r="YX389" s="144"/>
      <c r="YY389" s="144"/>
      <c r="YZ389" s="144"/>
      <c r="ZA389" s="144"/>
      <c r="ZB389" s="144"/>
      <c r="ZC389" s="144"/>
      <c r="ZD389" s="144"/>
      <c r="ZE389" s="144"/>
      <c r="ZF389" s="144"/>
      <c r="ZG389" s="144"/>
      <c r="ZH389" s="144"/>
      <c r="ZI389" s="144"/>
      <c r="ZJ389" s="144"/>
      <c r="ZK389" s="144"/>
      <c r="ZL389" s="144"/>
      <c r="ZM389" s="144"/>
      <c r="ZN389" s="144"/>
      <c r="ZO389" s="144"/>
      <c r="ZP389" s="144"/>
      <c r="ZQ389" s="144"/>
      <c r="ZR389" s="144"/>
      <c r="ZS389" s="144"/>
      <c r="ZT389" s="144"/>
      <c r="ZU389" s="144"/>
      <c r="ZV389" s="144"/>
      <c r="ZW389" s="144"/>
      <c r="ZX389" s="144"/>
      <c r="ZY389" s="144"/>
      <c r="ZZ389" s="144"/>
      <c r="AAA389" s="144"/>
      <c r="AAB389" s="144"/>
      <c r="AAC389" s="144"/>
      <c r="AAD389" s="144"/>
      <c r="AAE389" s="144"/>
      <c r="AAF389" s="144"/>
      <c r="AAG389" s="144"/>
      <c r="AAH389" s="144"/>
      <c r="AAI389" s="144"/>
      <c r="AAJ389" s="144"/>
      <c r="AAK389" s="144"/>
      <c r="AAL389" s="144"/>
      <c r="AAM389" s="144"/>
      <c r="AAN389" s="144"/>
      <c r="AAO389" s="144"/>
      <c r="AAP389" s="144"/>
      <c r="AAQ389" s="144"/>
      <c r="AAR389" s="144"/>
      <c r="AAS389" s="144"/>
      <c r="AAT389" s="144"/>
      <c r="AAU389" s="144"/>
      <c r="AAV389" s="144"/>
      <c r="AAW389" s="144"/>
      <c r="AAX389" s="144"/>
      <c r="AAY389" s="144"/>
      <c r="AAZ389" s="144"/>
      <c r="ABA389" s="144"/>
      <c r="ABB389" s="144"/>
      <c r="ABC389" s="144"/>
      <c r="ABD389" s="144"/>
      <c r="ABE389" s="144"/>
      <c r="ABF389" s="144"/>
      <c r="ABG389" s="144"/>
      <c r="ABH389" s="144"/>
      <c r="ABI389" s="144"/>
      <c r="ABJ389" s="144"/>
      <c r="ABK389" s="144"/>
      <c r="ABL389" s="144"/>
      <c r="ABM389" s="144"/>
      <c r="ABN389" s="144"/>
      <c r="ABO389" s="144"/>
      <c r="ABP389" s="144"/>
      <c r="ABQ389" s="144"/>
      <c r="ABR389" s="144"/>
      <c r="ABS389" s="144"/>
      <c r="ABT389" s="144"/>
      <c r="ABU389" s="144"/>
      <c r="ABV389" s="144"/>
      <c r="ABW389" s="144"/>
      <c r="ABX389" s="144"/>
      <c r="ABY389" s="144"/>
      <c r="ABZ389" s="144"/>
      <c r="ACA389" s="144"/>
      <c r="ACB389" s="144"/>
      <c r="ACC389" s="144"/>
      <c r="ACD389" s="144"/>
      <c r="ACE389" s="144"/>
      <c r="ACF389" s="144"/>
      <c r="ACG389" s="144"/>
      <c r="ACH389" s="144"/>
      <c r="ACI389" s="144"/>
      <c r="ACJ389" s="144"/>
      <c r="ACK389" s="144"/>
      <c r="ACL389" s="144"/>
      <c r="ACM389" s="144"/>
      <c r="ACN389" s="144"/>
      <c r="ACO389" s="144"/>
      <c r="ACP389" s="144"/>
      <c r="ACQ389" s="144"/>
      <c r="ACR389" s="144"/>
      <c r="ACS389" s="144"/>
      <c r="ACT389" s="144"/>
      <c r="ACU389" s="144"/>
      <c r="ACV389" s="144"/>
      <c r="ACW389" s="144"/>
      <c r="ACX389" s="144"/>
      <c r="ACY389" s="144"/>
      <c r="ACZ389" s="144"/>
      <c r="ADA389" s="144"/>
    </row>
    <row r="390" spans="1:781" s="126" customFormat="1" ht="15" customHeight="1" x14ac:dyDescent="0.3">
      <c r="A390" s="216"/>
      <c r="B390" s="221"/>
      <c r="C390" s="261"/>
      <c r="D390" s="223"/>
      <c r="E390" s="219"/>
      <c r="F390" s="224"/>
      <c r="G390" s="218"/>
      <c r="H390" s="224"/>
      <c r="I390" s="225"/>
      <c r="J390" s="226"/>
      <c r="K390" s="216"/>
      <c r="L390" s="217"/>
      <c r="M390" s="218"/>
      <c r="N390" s="219"/>
      <c r="O390" s="220"/>
      <c r="P390" s="221"/>
      <c r="Q390" s="258"/>
      <c r="R390" s="258"/>
      <c r="S390" s="243" t="s">
        <v>1037</v>
      </c>
      <c r="T390" s="269"/>
      <c r="U390" s="235" t="s">
        <v>1038</v>
      </c>
      <c r="V390" s="267"/>
      <c r="W390" s="267"/>
      <c r="X390" s="267"/>
      <c r="Y390" s="267"/>
      <c r="Z390" s="267"/>
      <c r="AA390" s="267"/>
      <c r="AB390" s="268"/>
      <c r="AC390" s="269"/>
      <c r="AD390" s="269"/>
      <c r="AE390" s="269"/>
      <c r="AF390" s="269"/>
      <c r="AG390" s="269"/>
      <c r="AH390" s="269"/>
      <c r="AI390" s="269"/>
      <c r="AJ390" s="269"/>
      <c r="AK390" s="269"/>
      <c r="AL390" s="269"/>
      <c r="AM390" s="269"/>
      <c r="AN390" s="269"/>
      <c r="AO390" s="269"/>
      <c r="AP390" s="144"/>
      <c r="AQ390" s="144"/>
      <c r="AR390" s="144"/>
      <c r="AS390" s="144"/>
      <c r="AT390" s="144"/>
      <c r="AU390" s="144"/>
      <c r="AV390" s="144"/>
      <c r="AW390" s="144"/>
      <c r="AX390" s="144"/>
      <c r="AY390" s="144"/>
      <c r="AZ390" s="144"/>
      <c r="BA390" s="144"/>
      <c r="BB390" s="144"/>
      <c r="BC390" s="144"/>
      <c r="BD390" s="144"/>
      <c r="BE390" s="144"/>
      <c r="BF390" s="144"/>
      <c r="BG390" s="144"/>
      <c r="BH390" s="144"/>
      <c r="BI390" s="144"/>
      <c r="BJ390" s="144"/>
      <c r="BK390" s="144"/>
      <c r="BL390" s="144"/>
      <c r="BM390" s="144"/>
      <c r="BN390" s="144"/>
      <c r="BO390" s="144"/>
      <c r="BP390" s="144"/>
      <c r="BQ390" s="144"/>
      <c r="BR390" s="144"/>
      <c r="BS390" s="144"/>
      <c r="BT390" s="144"/>
      <c r="BU390" s="144"/>
      <c r="BV390" s="144"/>
      <c r="BW390" s="144"/>
      <c r="BX390" s="144"/>
      <c r="BY390" s="144"/>
      <c r="BZ390" s="144"/>
      <c r="CA390" s="144"/>
      <c r="CB390" s="144"/>
      <c r="CC390" s="144"/>
      <c r="CD390" s="144"/>
      <c r="CE390" s="144"/>
      <c r="CF390" s="144"/>
      <c r="CG390" s="144"/>
      <c r="CH390" s="144"/>
      <c r="CI390" s="144"/>
      <c r="CJ390" s="144"/>
      <c r="CK390" s="144"/>
      <c r="CL390" s="144"/>
      <c r="CM390" s="144"/>
      <c r="CN390" s="144"/>
      <c r="CO390" s="144"/>
      <c r="CP390" s="144"/>
      <c r="CQ390" s="144"/>
      <c r="CR390" s="144"/>
      <c r="CS390" s="144"/>
      <c r="CT390" s="144"/>
      <c r="CU390" s="144"/>
      <c r="CV390" s="144"/>
      <c r="CW390" s="144"/>
      <c r="CX390" s="144"/>
      <c r="CY390" s="144"/>
      <c r="CZ390" s="144"/>
      <c r="DA390" s="144"/>
      <c r="DB390" s="144"/>
      <c r="DC390" s="144"/>
      <c r="DD390" s="144"/>
      <c r="DE390" s="144"/>
      <c r="DF390" s="144"/>
      <c r="DG390" s="144"/>
      <c r="DH390" s="144"/>
      <c r="DI390" s="144"/>
      <c r="DJ390" s="144"/>
      <c r="DK390" s="144"/>
      <c r="DL390" s="144"/>
      <c r="DM390" s="144"/>
      <c r="DN390" s="144"/>
      <c r="DO390" s="144"/>
      <c r="DP390" s="144"/>
      <c r="DQ390" s="144"/>
      <c r="DR390" s="144"/>
      <c r="DS390" s="144"/>
      <c r="DT390" s="144"/>
      <c r="DU390" s="144"/>
      <c r="DV390" s="144"/>
      <c r="DW390" s="144"/>
      <c r="DX390" s="144"/>
      <c r="DY390" s="144"/>
      <c r="DZ390" s="144"/>
      <c r="EA390" s="144"/>
      <c r="EB390" s="144"/>
      <c r="EC390" s="144"/>
      <c r="ED390" s="144"/>
      <c r="EE390" s="144"/>
      <c r="EF390" s="144"/>
      <c r="EG390" s="144"/>
      <c r="EH390" s="144"/>
      <c r="EI390" s="144"/>
      <c r="EJ390" s="144"/>
      <c r="EK390" s="144"/>
      <c r="EL390" s="144"/>
      <c r="EM390" s="144"/>
      <c r="EN390" s="144"/>
      <c r="EO390" s="144"/>
      <c r="EP390" s="144"/>
      <c r="EQ390" s="144"/>
      <c r="ER390" s="144"/>
      <c r="ES390" s="144"/>
      <c r="ET390" s="144"/>
      <c r="EU390" s="144"/>
      <c r="EV390" s="144"/>
      <c r="EW390" s="144"/>
      <c r="EX390" s="144"/>
      <c r="EY390" s="144"/>
      <c r="EZ390" s="144"/>
      <c r="FA390" s="144"/>
      <c r="FB390" s="144"/>
      <c r="FC390" s="144"/>
      <c r="FD390" s="144"/>
      <c r="FE390" s="144"/>
      <c r="FF390" s="144"/>
      <c r="FG390" s="144"/>
      <c r="FH390" s="144"/>
      <c r="FI390" s="144"/>
      <c r="FJ390" s="144"/>
      <c r="FK390" s="144"/>
      <c r="FL390" s="144"/>
      <c r="FM390" s="144"/>
      <c r="FN390" s="144"/>
      <c r="FO390" s="144"/>
      <c r="FP390" s="144"/>
      <c r="FQ390" s="144"/>
      <c r="FR390" s="144"/>
      <c r="FS390" s="144"/>
      <c r="FT390" s="144"/>
      <c r="FU390" s="144"/>
      <c r="FV390" s="144"/>
      <c r="FW390" s="144"/>
      <c r="FX390" s="144"/>
      <c r="FY390" s="144"/>
      <c r="FZ390" s="144"/>
      <c r="GA390" s="144"/>
      <c r="GB390" s="144"/>
      <c r="GC390" s="144"/>
      <c r="GD390" s="144"/>
      <c r="GE390" s="144"/>
      <c r="GF390" s="144"/>
      <c r="GG390" s="144"/>
      <c r="GH390" s="144"/>
      <c r="GI390" s="144"/>
      <c r="GJ390" s="144"/>
      <c r="GK390" s="144"/>
      <c r="GL390" s="144"/>
      <c r="GM390" s="144"/>
      <c r="GN390" s="144"/>
      <c r="GO390" s="144"/>
      <c r="GP390" s="144"/>
      <c r="GQ390" s="144"/>
      <c r="GR390" s="144"/>
      <c r="GS390" s="144"/>
      <c r="GT390" s="144"/>
      <c r="GU390" s="144"/>
      <c r="GV390" s="144"/>
      <c r="GW390" s="144"/>
      <c r="GX390" s="144"/>
      <c r="GY390" s="144"/>
      <c r="GZ390" s="144"/>
      <c r="HA390" s="144"/>
      <c r="HB390" s="144"/>
      <c r="HC390" s="144"/>
      <c r="HD390" s="144"/>
      <c r="HE390" s="144"/>
      <c r="HF390" s="144"/>
      <c r="HG390" s="144"/>
      <c r="HH390" s="144"/>
      <c r="HI390" s="144"/>
      <c r="HJ390" s="144"/>
      <c r="HK390" s="144"/>
      <c r="HL390" s="144"/>
      <c r="HM390" s="144"/>
      <c r="HN390" s="144"/>
      <c r="HO390" s="144"/>
      <c r="HP390" s="144"/>
      <c r="HQ390" s="144"/>
      <c r="HR390" s="144"/>
      <c r="HS390" s="144"/>
      <c r="HT390" s="144"/>
      <c r="HU390" s="144"/>
      <c r="HV390" s="144"/>
      <c r="HW390" s="144"/>
      <c r="HX390" s="144"/>
      <c r="HY390" s="144"/>
      <c r="HZ390" s="144"/>
      <c r="IA390" s="144"/>
      <c r="IB390" s="144"/>
      <c r="IC390" s="144"/>
      <c r="ID390" s="144"/>
      <c r="IE390" s="144"/>
      <c r="IF390" s="144"/>
      <c r="IG390" s="144"/>
      <c r="IH390" s="144"/>
      <c r="II390" s="144"/>
      <c r="IJ390" s="144"/>
      <c r="IK390" s="144"/>
      <c r="IL390" s="144"/>
      <c r="IM390" s="144"/>
      <c r="IN390" s="144"/>
      <c r="IO390" s="144"/>
      <c r="IP390" s="144"/>
      <c r="IQ390" s="144"/>
      <c r="IR390" s="144"/>
      <c r="IS390" s="144"/>
      <c r="IT390" s="144"/>
      <c r="IU390" s="144"/>
      <c r="IV390" s="144"/>
      <c r="IW390" s="144"/>
      <c r="IX390" s="144"/>
      <c r="IY390" s="144"/>
      <c r="IZ390" s="144"/>
      <c r="JA390" s="144"/>
      <c r="JB390" s="144"/>
      <c r="JC390" s="144"/>
      <c r="JD390" s="144"/>
      <c r="JE390" s="144"/>
      <c r="JF390" s="144"/>
      <c r="JG390" s="144"/>
      <c r="JH390" s="144"/>
      <c r="JI390" s="144"/>
      <c r="JJ390" s="144"/>
      <c r="JK390" s="144"/>
      <c r="JL390" s="144"/>
      <c r="JM390" s="144"/>
      <c r="JN390" s="144"/>
      <c r="JO390" s="144"/>
      <c r="JP390" s="144"/>
      <c r="JQ390" s="144"/>
      <c r="JR390" s="144"/>
      <c r="JS390" s="144"/>
      <c r="JT390" s="144"/>
      <c r="JU390" s="144"/>
      <c r="JV390" s="144"/>
      <c r="JW390" s="144"/>
      <c r="JX390" s="144"/>
      <c r="JY390" s="144"/>
      <c r="JZ390" s="144"/>
      <c r="KA390" s="144"/>
      <c r="KB390" s="144"/>
      <c r="KC390" s="144"/>
      <c r="KD390" s="144"/>
      <c r="KE390" s="144"/>
      <c r="KF390" s="144"/>
      <c r="KG390" s="144"/>
      <c r="KH390" s="144"/>
      <c r="KI390" s="144"/>
      <c r="KJ390" s="144"/>
      <c r="KK390" s="144"/>
      <c r="KL390" s="144"/>
      <c r="KM390" s="144"/>
      <c r="KN390" s="144"/>
      <c r="KO390" s="144"/>
      <c r="KP390" s="144"/>
      <c r="KQ390" s="144"/>
      <c r="KR390" s="144"/>
      <c r="KS390" s="144"/>
      <c r="KT390" s="144"/>
      <c r="KU390" s="144"/>
      <c r="KV390" s="144"/>
      <c r="KW390" s="144"/>
      <c r="KX390" s="144"/>
      <c r="KY390" s="144"/>
      <c r="KZ390" s="144"/>
      <c r="LA390" s="144"/>
      <c r="LB390" s="144"/>
      <c r="LC390" s="144"/>
      <c r="LD390" s="144"/>
      <c r="LE390" s="144"/>
      <c r="LF390" s="144"/>
      <c r="LG390" s="144"/>
      <c r="LH390" s="144"/>
      <c r="LI390" s="144"/>
      <c r="LJ390" s="144"/>
      <c r="LK390" s="144"/>
      <c r="LL390" s="144"/>
      <c r="LM390" s="144"/>
      <c r="LN390" s="144"/>
      <c r="LO390" s="144"/>
      <c r="LP390" s="144"/>
      <c r="LQ390" s="144"/>
      <c r="LR390" s="144"/>
      <c r="LS390" s="144"/>
      <c r="LT390" s="144"/>
      <c r="LU390" s="144"/>
      <c r="LV390" s="144"/>
      <c r="LW390" s="144"/>
      <c r="LX390" s="144"/>
      <c r="LY390" s="144"/>
      <c r="LZ390" s="144"/>
      <c r="MA390" s="144"/>
      <c r="MB390" s="144"/>
      <c r="MC390" s="144"/>
      <c r="MD390" s="144"/>
      <c r="ME390" s="144"/>
      <c r="MF390" s="144"/>
      <c r="MG390" s="144"/>
      <c r="MH390" s="144"/>
      <c r="MI390" s="144"/>
      <c r="MJ390" s="144"/>
      <c r="MK390" s="144"/>
      <c r="ML390" s="144"/>
      <c r="MM390" s="144"/>
      <c r="MN390" s="144"/>
      <c r="MO390" s="144"/>
      <c r="MP390" s="144"/>
      <c r="MQ390" s="144"/>
      <c r="MR390" s="144"/>
      <c r="MS390" s="144"/>
      <c r="MT390" s="144"/>
      <c r="MU390" s="144"/>
      <c r="MV390" s="144"/>
      <c r="MW390" s="144"/>
      <c r="MX390" s="144"/>
      <c r="MY390" s="144"/>
      <c r="MZ390" s="144"/>
      <c r="NA390" s="144"/>
      <c r="NB390" s="144"/>
      <c r="NC390" s="144"/>
      <c r="ND390" s="144"/>
      <c r="NE390" s="144"/>
      <c r="NF390" s="144"/>
      <c r="NG390" s="144"/>
      <c r="NH390" s="144"/>
      <c r="NI390" s="144"/>
      <c r="NJ390" s="144"/>
      <c r="NK390" s="144"/>
      <c r="NL390" s="144"/>
      <c r="NM390" s="144"/>
      <c r="NN390" s="144"/>
      <c r="NO390" s="144"/>
      <c r="NP390" s="144"/>
      <c r="NQ390" s="144"/>
      <c r="NR390" s="144"/>
      <c r="NS390" s="144"/>
      <c r="NT390" s="144"/>
      <c r="NU390" s="144"/>
      <c r="NV390" s="144"/>
      <c r="NW390" s="144"/>
      <c r="NX390" s="144"/>
      <c r="NY390" s="144"/>
      <c r="NZ390" s="144"/>
      <c r="OA390" s="144"/>
      <c r="OB390" s="144"/>
      <c r="OC390" s="144"/>
      <c r="OD390" s="144"/>
      <c r="OE390" s="144"/>
      <c r="OF390" s="144"/>
      <c r="OG390" s="144"/>
      <c r="OH390" s="144"/>
      <c r="OI390" s="144"/>
      <c r="OJ390" s="144"/>
      <c r="OK390" s="144"/>
      <c r="OL390" s="144"/>
      <c r="OM390" s="144"/>
      <c r="ON390" s="144"/>
      <c r="OO390" s="144"/>
      <c r="OP390" s="144"/>
      <c r="OQ390" s="144"/>
      <c r="OR390" s="144"/>
      <c r="OS390" s="144"/>
      <c r="OT390" s="144"/>
      <c r="OU390" s="144"/>
      <c r="OV390" s="144"/>
      <c r="OW390" s="144"/>
      <c r="OX390" s="144"/>
      <c r="OY390" s="144"/>
      <c r="OZ390" s="144"/>
      <c r="PA390" s="144"/>
      <c r="PB390" s="144"/>
      <c r="PC390" s="144"/>
      <c r="PD390" s="144"/>
      <c r="PE390" s="144"/>
      <c r="PF390" s="144"/>
      <c r="PG390" s="144"/>
      <c r="PH390" s="144"/>
      <c r="PI390" s="144"/>
      <c r="PJ390" s="144"/>
      <c r="PK390" s="144"/>
      <c r="PL390" s="144"/>
      <c r="PM390" s="144"/>
      <c r="PN390" s="144"/>
      <c r="PO390" s="144"/>
      <c r="PP390" s="144"/>
      <c r="PQ390" s="144"/>
      <c r="PR390" s="144"/>
      <c r="PS390" s="144"/>
      <c r="PT390" s="144"/>
      <c r="PU390" s="144"/>
      <c r="PV390" s="144"/>
      <c r="PW390" s="144"/>
      <c r="PX390" s="144"/>
      <c r="PY390" s="144"/>
      <c r="PZ390" s="144"/>
      <c r="QA390" s="144"/>
      <c r="QB390" s="144"/>
      <c r="QC390" s="144"/>
      <c r="QD390" s="144"/>
      <c r="QE390" s="144"/>
      <c r="QF390" s="144"/>
      <c r="QG390" s="144"/>
      <c r="QH390" s="144"/>
      <c r="QI390" s="144"/>
      <c r="QJ390" s="144"/>
      <c r="QK390" s="144"/>
      <c r="QL390" s="144"/>
      <c r="QM390" s="144"/>
      <c r="QN390" s="144"/>
      <c r="QO390" s="144"/>
      <c r="QP390" s="144"/>
      <c r="QQ390" s="144"/>
      <c r="QR390" s="144"/>
      <c r="QS390" s="144"/>
      <c r="QT390" s="144"/>
      <c r="QU390" s="144"/>
      <c r="QV390" s="144"/>
      <c r="QW390" s="144"/>
      <c r="QX390" s="144"/>
      <c r="QY390" s="144"/>
      <c r="QZ390" s="144"/>
      <c r="RA390" s="144"/>
      <c r="RB390" s="144"/>
      <c r="RC390" s="144"/>
      <c r="RD390" s="144"/>
      <c r="RE390" s="144"/>
      <c r="RF390" s="144"/>
      <c r="RG390" s="144"/>
      <c r="RH390" s="144"/>
      <c r="RI390" s="144"/>
      <c r="RJ390" s="144"/>
      <c r="RK390" s="144"/>
      <c r="RL390" s="144"/>
      <c r="RM390" s="144"/>
      <c r="RN390" s="144"/>
      <c r="RO390" s="144"/>
      <c r="RP390" s="144"/>
      <c r="RQ390" s="144"/>
      <c r="RR390" s="144"/>
      <c r="RS390" s="144"/>
      <c r="RT390" s="144"/>
      <c r="RU390" s="144"/>
      <c r="RV390" s="144"/>
      <c r="RW390" s="144"/>
      <c r="RX390" s="144"/>
      <c r="RY390" s="144"/>
      <c r="RZ390" s="144"/>
      <c r="SA390" s="144"/>
      <c r="SB390" s="144"/>
      <c r="SC390" s="144"/>
      <c r="SD390" s="144"/>
      <c r="SE390" s="144"/>
      <c r="SF390" s="144"/>
      <c r="SG390" s="144"/>
      <c r="SH390" s="144"/>
      <c r="SI390" s="144"/>
      <c r="SJ390" s="144"/>
      <c r="SK390" s="144"/>
      <c r="SL390" s="144"/>
      <c r="SM390" s="144"/>
      <c r="SN390" s="144"/>
      <c r="SO390" s="144"/>
      <c r="SP390" s="144"/>
      <c r="SQ390" s="144"/>
      <c r="SR390" s="144"/>
      <c r="SS390" s="144"/>
      <c r="ST390" s="144"/>
      <c r="SU390" s="144"/>
      <c r="SV390" s="144"/>
      <c r="SW390" s="144"/>
      <c r="SX390" s="144"/>
      <c r="SY390" s="144"/>
      <c r="SZ390" s="144"/>
      <c r="TA390" s="144"/>
      <c r="TB390" s="144"/>
      <c r="TC390" s="144"/>
      <c r="TD390" s="144"/>
      <c r="TE390" s="144"/>
      <c r="TF390" s="144"/>
      <c r="TG390" s="144"/>
      <c r="TH390" s="144"/>
      <c r="TI390" s="144"/>
      <c r="TJ390" s="144"/>
      <c r="TK390" s="144"/>
      <c r="TL390" s="144"/>
      <c r="TM390" s="144"/>
      <c r="TN390" s="144"/>
      <c r="TO390" s="144"/>
      <c r="TP390" s="144"/>
      <c r="TQ390" s="144"/>
      <c r="TR390" s="144"/>
      <c r="TS390" s="144"/>
      <c r="TT390" s="144"/>
      <c r="TU390" s="144"/>
      <c r="TV390" s="144"/>
      <c r="TW390" s="144"/>
      <c r="TX390" s="144"/>
      <c r="TY390" s="144"/>
      <c r="TZ390" s="144"/>
      <c r="UA390" s="144"/>
      <c r="UB390" s="144"/>
      <c r="UC390" s="144"/>
      <c r="UD390" s="144"/>
      <c r="UE390" s="144"/>
      <c r="UF390" s="144"/>
      <c r="UG390" s="144"/>
      <c r="UH390" s="144"/>
      <c r="UI390" s="144"/>
      <c r="UJ390" s="144"/>
      <c r="UK390" s="144"/>
      <c r="UL390" s="144"/>
      <c r="UM390" s="144"/>
      <c r="UN390" s="144"/>
      <c r="UO390" s="144"/>
      <c r="UP390" s="144"/>
      <c r="UQ390" s="144"/>
      <c r="UR390" s="144"/>
      <c r="US390" s="144"/>
      <c r="UT390" s="144"/>
      <c r="UU390" s="144"/>
      <c r="UV390" s="144"/>
      <c r="UW390" s="144"/>
      <c r="UX390" s="144"/>
      <c r="UY390" s="144"/>
      <c r="UZ390" s="144"/>
      <c r="VA390" s="144"/>
      <c r="VB390" s="144"/>
      <c r="VC390" s="144"/>
      <c r="VD390" s="144"/>
      <c r="VE390" s="144"/>
      <c r="VF390" s="144"/>
      <c r="VG390" s="144"/>
      <c r="VH390" s="144"/>
      <c r="VI390" s="144"/>
      <c r="VJ390" s="144"/>
      <c r="VK390" s="144"/>
      <c r="VL390" s="144"/>
      <c r="VM390" s="144"/>
      <c r="VN390" s="144"/>
      <c r="VO390" s="144"/>
      <c r="VP390" s="144"/>
      <c r="VQ390" s="144"/>
      <c r="VR390" s="144"/>
      <c r="VS390" s="144"/>
      <c r="VT390" s="144"/>
      <c r="VU390" s="144"/>
      <c r="VV390" s="144"/>
      <c r="VW390" s="144"/>
      <c r="VX390" s="144"/>
      <c r="VY390" s="144"/>
      <c r="VZ390" s="144"/>
      <c r="WA390" s="144"/>
      <c r="WB390" s="144"/>
      <c r="WC390" s="144"/>
      <c r="WD390" s="144"/>
      <c r="WE390" s="144"/>
      <c r="WF390" s="144"/>
      <c r="WG390" s="144"/>
      <c r="WH390" s="144"/>
      <c r="WI390" s="144"/>
      <c r="WJ390" s="144"/>
      <c r="WK390" s="144"/>
      <c r="WL390" s="144"/>
      <c r="WM390" s="144"/>
      <c r="WN390" s="144"/>
      <c r="WO390" s="144"/>
      <c r="WP390" s="144"/>
      <c r="WQ390" s="144"/>
      <c r="WR390" s="144"/>
      <c r="WS390" s="144"/>
      <c r="WT390" s="144"/>
      <c r="WU390" s="144"/>
      <c r="WV390" s="144"/>
      <c r="WW390" s="144"/>
      <c r="WX390" s="144"/>
      <c r="WY390" s="144"/>
      <c r="WZ390" s="144"/>
      <c r="XA390" s="144"/>
      <c r="XB390" s="144"/>
      <c r="XC390" s="144"/>
      <c r="XD390" s="144"/>
      <c r="XE390" s="144"/>
      <c r="XF390" s="144"/>
      <c r="XG390" s="144"/>
      <c r="XH390" s="144"/>
      <c r="XI390" s="144"/>
      <c r="XJ390" s="144"/>
      <c r="XK390" s="144"/>
      <c r="XL390" s="144"/>
      <c r="XM390" s="144"/>
      <c r="XN390" s="144"/>
      <c r="XO390" s="144"/>
      <c r="XP390" s="144"/>
      <c r="XQ390" s="144"/>
      <c r="XR390" s="144"/>
      <c r="XS390" s="144"/>
      <c r="XT390" s="144"/>
      <c r="XU390" s="144"/>
      <c r="XV390" s="144"/>
      <c r="XW390" s="144"/>
      <c r="XX390" s="144"/>
      <c r="XY390" s="144"/>
      <c r="XZ390" s="144"/>
      <c r="YA390" s="144"/>
      <c r="YB390" s="144"/>
      <c r="YC390" s="144"/>
      <c r="YD390" s="144"/>
      <c r="YE390" s="144"/>
      <c r="YF390" s="144"/>
      <c r="YG390" s="144"/>
      <c r="YH390" s="144"/>
      <c r="YI390" s="144"/>
      <c r="YJ390" s="144"/>
      <c r="YK390" s="144"/>
      <c r="YL390" s="144"/>
      <c r="YM390" s="144"/>
      <c r="YN390" s="144"/>
      <c r="YO390" s="144"/>
      <c r="YP390" s="144"/>
      <c r="YQ390" s="144"/>
      <c r="YR390" s="144"/>
      <c r="YS390" s="144"/>
      <c r="YT390" s="144"/>
      <c r="YU390" s="144"/>
      <c r="YV390" s="144"/>
      <c r="YW390" s="144"/>
      <c r="YX390" s="144"/>
      <c r="YY390" s="144"/>
      <c r="YZ390" s="144"/>
      <c r="ZA390" s="144"/>
      <c r="ZB390" s="144"/>
      <c r="ZC390" s="144"/>
      <c r="ZD390" s="144"/>
      <c r="ZE390" s="144"/>
      <c r="ZF390" s="144"/>
      <c r="ZG390" s="144"/>
      <c r="ZH390" s="144"/>
      <c r="ZI390" s="144"/>
      <c r="ZJ390" s="144"/>
      <c r="ZK390" s="144"/>
      <c r="ZL390" s="144"/>
      <c r="ZM390" s="144"/>
      <c r="ZN390" s="144"/>
      <c r="ZO390" s="144"/>
      <c r="ZP390" s="144"/>
      <c r="ZQ390" s="144"/>
      <c r="ZR390" s="144"/>
      <c r="ZS390" s="144"/>
      <c r="ZT390" s="144"/>
      <c r="ZU390" s="144"/>
      <c r="ZV390" s="144"/>
      <c r="ZW390" s="144"/>
      <c r="ZX390" s="144"/>
      <c r="ZY390" s="144"/>
      <c r="ZZ390" s="144"/>
      <c r="AAA390" s="144"/>
      <c r="AAB390" s="144"/>
      <c r="AAC390" s="144"/>
      <c r="AAD390" s="144"/>
      <c r="AAE390" s="144"/>
      <c r="AAF390" s="144"/>
      <c r="AAG390" s="144"/>
      <c r="AAH390" s="144"/>
      <c r="AAI390" s="144"/>
      <c r="AAJ390" s="144"/>
      <c r="AAK390" s="144"/>
      <c r="AAL390" s="144"/>
      <c r="AAM390" s="144"/>
      <c r="AAN390" s="144"/>
      <c r="AAO390" s="144"/>
      <c r="AAP390" s="144"/>
      <c r="AAQ390" s="144"/>
      <c r="AAR390" s="144"/>
      <c r="AAS390" s="144"/>
      <c r="AAT390" s="144"/>
      <c r="AAU390" s="144"/>
      <c r="AAV390" s="144"/>
      <c r="AAW390" s="144"/>
      <c r="AAX390" s="144"/>
      <c r="AAY390" s="144"/>
      <c r="AAZ390" s="144"/>
      <c r="ABA390" s="144"/>
      <c r="ABB390" s="144"/>
      <c r="ABC390" s="144"/>
      <c r="ABD390" s="144"/>
      <c r="ABE390" s="144"/>
      <c r="ABF390" s="144"/>
      <c r="ABG390" s="144"/>
      <c r="ABH390" s="144"/>
      <c r="ABI390" s="144"/>
      <c r="ABJ390" s="144"/>
      <c r="ABK390" s="144"/>
      <c r="ABL390" s="144"/>
      <c r="ABM390" s="144"/>
      <c r="ABN390" s="144"/>
      <c r="ABO390" s="144"/>
      <c r="ABP390" s="144"/>
      <c r="ABQ390" s="144"/>
      <c r="ABR390" s="144"/>
      <c r="ABS390" s="144"/>
      <c r="ABT390" s="144"/>
      <c r="ABU390" s="144"/>
      <c r="ABV390" s="144"/>
      <c r="ABW390" s="144"/>
      <c r="ABX390" s="144"/>
      <c r="ABY390" s="144"/>
      <c r="ABZ390" s="144"/>
      <c r="ACA390" s="144"/>
      <c r="ACB390" s="144"/>
      <c r="ACC390" s="144"/>
      <c r="ACD390" s="144"/>
      <c r="ACE390" s="144"/>
      <c r="ACF390" s="144"/>
      <c r="ACG390" s="144"/>
      <c r="ACH390" s="144"/>
      <c r="ACI390" s="144"/>
      <c r="ACJ390" s="144"/>
      <c r="ACK390" s="144"/>
      <c r="ACL390" s="144"/>
      <c r="ACM390" s="144"/>
      <c r="ACN390" s="144"/>
      <c r="ACO390" s="144"/>
      <c r="ACP390" s="144"/>
      <c r="ACQ390" s="144"/>
      <c r="ACR390" s="144"/>
      <c r="ACS390" s="144"/>
      <c r="ACT390" s="144"/>
      <c r="ACU390" s="144"/>
      <c r="ACV390" s="144"/>
      <c r="ACW390" s="144"/>
      <c r="ACX390" s="144"/>
      <c r="ACY390" s="144"/>
      <c r="ACZ390" s="144"/>
      <c r="ADA390" s="144"/>
    </row>
    <row r="391" spans="1:781" s="126" customFormat="1" ht="15" customHeight="1" x14ac:dyDescent="0.3">
      <c r="A391" s="216"/>
      <c r="B391" s="221"/>
      <c r="C391" s="261"/>
      <c r="D391" s="223"/>
      <c r="E391" s="219"/>
      <c r="F391" s="224"/>
      <c r="G391" s="218"/>
      <c r="H391" s="224"/>
      <c r="I391" s="225"/>
      <c r="J391" s="226"/>
      <c r="K391" s="216"/>
      <c r="L391" s="217"/>
      <c r="M391" s="218"/>
      <c r="N391" s="219"/>
      <c r="O391" s="220"/>
      <c r="P391" s="221"/>
      <c r="R391"/>
      <c r="S391" s="235"/>
      <c r="T391" s="235"/>
      <c r="U391" s="235"/>
      <c r="V391" s="267"/>
      <c r="W391" s="267"/>
      <c r="X391" s="267"/>
      <c r="Y391" s="267"/>
      <c r="Z391" s="267"/>
      <c r="AA391" s="267"/>
      <c r="AB391" s="268"/>
      <c r="AC391" s="269"/>
      <c r="AD391" s="269"/>
      <c r="AE391" s="269"/>
      <c r="AF391" s="269"/>
      <c r="AG391" s="269"/>
      <c r="AH391" s="269"/>
      <c r="AI391" s="269"/>
      <c r="AJ391" s="269"/>
      <c r="AK391" s="269"/>
      <c r="AL391" s="269"/>
      <c r="AM391" s="269"/>
      <c r="AN391" s="269"/>
      <c r="AO391" s="269"/>
      <c r="AP391" s="144"/>
      <c r="AQ391" s="144"/>
      <c r="AR391" s="144"/>
      <c r="AS391" s="144"/>
      <c r="AT391" s="144"/>
      <c r="AU391" s="144"/>
      <c r="AV391" s="144"/>
      <c r="AW391" s="144"/>
      <c r="AX391" s="144"/>
      <c r="AY391" s="144"/>
      <c r="AZ391" s="144"/>
      <c r="BA391" s="144"/>
      <c r="BB391" s="144"/>
      <c r="BC391" s="144"/>
      <c r="BD391" s="144"/>
      <c r="BE391" s="144"/>
      <c r="BF391" s="144"/>
      <c r="BG391" s="144"/>
      <c r="BH391" s="144"/>
      <c r="BI391" s="144"/>
      <c r="BJ391" s="144"/>
      <c r="BK391" s="144"/>
      <c r="BL391" s="144"/>
      <c r="BM391" s="144"/>
      <c r="BN391" s="144"/>
      <c r="BO391" s="144"/>
      <c r="BP391" s="144"/>
      <c r="BQ391" s="144"/>
      <c r="BR391" s="144"/>
      <c r="BS391" s="144"/>
      <c r="BT391" s="144"/>
      <c r="BU391" s="144"/>
      <c r="BV391" s="144"/>
      <c r="BW391" s="144"/>
      <c r="BX391" s="144"/>
      <c r="BY391" s="144"/>
      <c r="BZ391" s="144"/>
      <c r="CA391" s="144"/>
      <c r="CB391" s="144"/>
      <c r="CC391" s="144"/>
      <c r="CD391" s="144"/>
      <c r="CE391" s="144"/>
      <c r="CF391" s="144"/>
      <c r="CG391" s="144"/>
      <c r="CH391" s="144"/>
      <c r="CI391" s="144"/>
      <c r="CJ391" s="144"/>
      <c r="CK391" s="144"/>
      <c r="CL391" s="144"/>
      <c r="CM391" s="144"/>
      <c r="CN391" s="144"/>
      <c r="CO391" s="144"/>
      <c r="CP391" s="144"/>
      <c r="CQ391" s="144"/>
      <c r="CR391" s="144"/>
      <c r="CS391" s="144"/>
      <c r="CT391" s="144"/>
      <c r="CU391" s="144"/>
      <c r="CV391" s="144"/>
      <c r="CW391" s="144"/>
      <c r="CX391" s="144"/>
      <c r="CY391" s="144"/>
      <c r="CZ391" s="144"/>
      <c r="DA391" s="144"/>
      <c r="DB391" s="144"/>
      <c r="DC391" s="144"/>
      <c r="DD391" s="144"/>
      <c r="DE391" s="144"/>
      <c r="DF391" s="144"/>
      <c r="DG391" s="144"/>
      <c r="DH391" s="144"/>
      <c r="DI391" s="144"/>
      <c r="DJ391" s="144"/>
      <c r="DK391" s="144"/>
      <c r="DL391" s="144"/>
      <c r="DM391" s="144"/>
      <c r="DN391" s="144"/>
      <c r="DO391" s="144"/>
      <c r="DP391" s="144"/>
      <c r="DQ391" s="144"/>
      <c r="DR391" s="144"/>
      <c r="DS391" s="144"/>
      <c r="DT391" s="144"/>
      <c r="DU391" s="144"/>
      <c r="DV391" s="144"/>
      <c r="DW391" s="144"/>
      <c r="DX391" s="144"/>
      <c r="DY391" s="144"/>
      <c r="DZ391" s="144"/>
      <c r="EA391" s="144"/>
      <c r="EB391" s="144"/>
      <c r="EC391" s="144"/>
      <c r="ED391" s="144"/>
      <c r="EE391" s="144"/>
      <c r="EF391" s="144"/>
      <c r="EG391" s="144"/>
      <c r="EH391" s="144"/>
      <c r="EI391" s="144"/>
      <c r="EJ391" s="144"/>
      <c r="EK391" s="144"/>
      <c r="EL391" s="144"/>
      <c r="EM391" s="144"/>
      <c r="EN391" s="144"/>
      <c r="EO391" s="144"/>
      <c r="EP391" s="144"/>
      <c r="EQ391" s="144"/>
      <c r="ER391" s="144"/>
      <c r="ES391" s="144"/>
      <c r="ET391" s="144"/>
      <c r="EU391" s="144"/>
      <c r="EV391" s="144"/>
      <c r="EW391" s="144"/>
      <c r="EX391" s="144"/>
      <c r="EY391" s="144"/>
      <c r="EZ391" s="144"/>
      <c r="FA391" s="144"/>
      <c r="FB391" s="144"/>
      <c r="FC391" s="144"/>
      <c r="FD391" s="144"/>
      <c r="FE391" s="144"/>
      <c r="FF391" s="144"/>
      <c r="FG391" s="144"/>
      <c r="FH391" s="144"/>
      <c r="FI391" s="144"/>
      <c r="FJ391" s="144"/>
      <c r="FK391" s="144"/>
      <c r="FL391" s="144"/>
      <c r="FM391" s="144"/>
      <c r="FN391" s="144"/>
      <c r="FO391" s="144"/>
      <c r="FP391" s="144"/>
      <c r="FQ391" s="144"/>
      <c r="FR391" s="144"/>
      <c r="FS391" s="144"/>
      <c r="FT391" s="144"/>
      <c r="FU391" s="144"/>
      <c r="FV391" s="144"/>
      <c r="FW391" s="144"/>
      <c r="FX391" s="144"/>
      <c r="FY391" s="144"/>
      <c r="FZ391" s="144"/>
      <c r="GA391" s="144"/>
      <c r="GB391" s="144"/>
      <c r="GC391" s="144"/>
      <c r="GD391" s="144"/>
      <c r="GE391" s="144"/>
      <c r="GF391" s="144"/>
      <c r="GG391" s="144"/>
      <c r="GH391" s="144"/>
      <c r="GI391" s="144"/>
      <c r="GJ391" s="144"/>
      <c r="GK391" s="144"/>
      <c r="GL391" s="144"/>
      <c r="GM391" s="144"/>
      <c r="GN391" s="144"/>
      <c r="GO391" s="144"/>
      <c r="GP391" s="144"/>
      <c r="GQ391" s="144"/>
      <c r="GR391" s="144"/>
      <c r="GS391" s="144"/>
      <c r="GT391" s="144"/>
      <c r="GU391" s="144"/>
      <c r="GV391" s="144"/>
      <c r="GW391" s="144"/>
      <c r="GX391" s="144"/>
      <c r="GY391" s="144"/>
      <c r="GZ391" s="144"/>
      <c r="HA391" s="144"/>
      <c r="HB391" s="144"/>
      <c r="HC391" s="144"/>
      <c r="HD391" s="144"/>
      <c r="HE391" s="144"/>
      <c r="HF391" s="144"/>
      <c r="HG391" s="144"/>
      <c r="HH391" s="144"/>
      <c r="HI391" s="144"/>
      <c r="HJ391" s="144"/>
      <c r="HK391" s="144"/>
      <c r="HL391" s="144"/>
      <c r="HM391" s="144"/>
      <c r="HN391" s="144"/>
      <c r="HO391" s="144"/>
      <c r="HP391" s="144"/>
      <c r="HQ391" s="144"/>
      <c r="HR391" s="144"/>
      <c r="HS391" s="144"/>
      <c r="HT391" s="144"/>
      <c r="HU391" s="144"/>
      <c r="HV391" s="144"/>
      <c r="HW391" s="144"/>
      <c r="HX391" s="144"/>
      <c r="HY391" s="144"/>
      <c r="HZ391" s="144"/>
      <c r="IA391" s="144"/>
      <c r="IB391" s="144"/>
      <c r="IC391" s="144"/>
      <c r="ID391" s="144"/>
      <c r="IE391" s="144"/>
      <c r="IF391" s="144"/>
      <c r="IG391" s="144"/>
      <c r="IH391" s="144"/>
      <c r="II391" s="144"/>
      <c r="IJ391" s="144"/>
      <c r="IK391" s="144"/>
      <c r="IL391" s="144"/>
      <c r="IM391" s="144"/>
      <c r="IN391" s="144"/>
      <c r="IO391" s="144"/>
      <c r="IP391" s="144"/>
      <c r="IQ391" s="144"/>
      <c r="IR391" s="144"/>
      <c r="IS391" s="144"/>
      <c r="IT391" s="144"/>
      <c r="IU391" s="144"/>
      <c r="IV391" s="144"/>
      <c r="IW391" s="144"/>
      <c r="IX391" s="144"/>
      <c r="IY391" s="144"/>
      <c r="IZ391" s="144"/>
      <c r="JA391" s="144"/>
      <c r="JB391" s="144"/>
      <c r="JC391" s="144"/>
      <c r="JD391" s="144"/>
      <c r="JE391" s="144"/>
      <c r="JF391" s="144"/>
      <c r="JG391" s="144"/>
      <c r="JH391" s="144"/>
      <c r="JI391" s="144"/>
      <c r="JJ391" s="144"/>
      <c r="JK391" s="144"/>
      <c r="JL391" s="144"/>
      <c r="JM391" s="144"/>
      <c r="JN391" s="144"/>
      <c r="JO391" s="144"/>
      <c r="JP391" s="144"/>
      <c r="JQ391" s="144"/>
      <c r="JR391" s="144"/>
      <c r="JS391" s="144"/>
      <c r="JT391" s="144"/>
      <c r="JU391" s="144"/>
      <c r="JV391" s="144"/>
      <c r="JW391" s="144"/>
      <c r="JX391" s="144"/>
      <c r="JY391" s="144"/>
      <c r="JZ391" s="144"/>
      <c r="KA391" s="144"/>
      <c r="KB391" s="144"/>
      <c r="KC391" s="144"/>
      <c r="KD391" s="144"/>
      <c r="KE391" s="144"/>
      <c r="KF391" s="144"/>
      <c r="KG391" s="144"/>
      <c r="KH391" s="144"/>
      <c r="KI391" s="144"/>
      <c r="KJ391" s="144"/>
      <c r="KK391" s="144"/>
      <c r="KL391" s="144"/>
      <c r="KM391" s="144"/>
      <c r="KN391" s="144"/>
      <c r="KO391" s="144"/>
      <c r="KP391" s="144"/>
      <c r="KQ391" s="144"/>
      <c r="KR391" s="144"/>
      <c r="KS391" s="144"/>
      <c r="KT391" s="144"/>
      <c r="KU391" s="144"/>
      <c r="KV391" s="144"/>
      <c r="KW391" s="144"/>
      <c r="KX391" s="144"/>
      <c r="KY391" s="144"/>
      <c r="KZ391" s="144"/>
      <c r="LA391" s="144"/>
      <c r="LB391" s="144"/>
      <c r="LC391" s="144"/>
      <c r="LD391" s="144"/>
      <c r="LE391" s="144"/>
      <c r="LF391" s="144"/>
      <c r="LG391" s="144"/>
      <c r="LH391" s="144"/>
      <c r="LI391" s="144"/>
      <c r="LJ391" s="144"/>
      <c r="LK391" s="144"/>
      <c r="LL391" s="144"/>
      <c r="LM391" s="144"/>
      <c r="LN391" s="144"/>
      <c r="LO391" s="144"/>
      <c r="LP391" s="144"/>
      <c r="LQ391" s="144"/>
      <c r="LR391" s="144"/>
      <c r="LS391" s="144"/>
      <c r="LT391" s="144"/>
      <c r="LU391" s="144"/>
      <c r="LV391" s="144"/>
      <c r="LW391" s="144"/>
      <c r="LX391" s="144"/>
      <c r="LY391" s="144"/>
      <c r="LZ391" s="144"/>
      <c r="MA391" s="144"/>
      <c r="MB391" s="144"/>
      <c r="MC391" s="144"/>
      <c r="MD391" s="144"/>
      <c r="ME391" s="144"/>
      <c r="MF391" s="144"/>
      <c r="MG391" s="144"/>
      <c r="MH391" s="144"/>
      <c r="MI391" s="144"/>
      <c r="MJ391" s="144"/>
      <c r="MK391" s="144"/>
      <c r="ML391" s="144"/>
      <c r="MM391" s="144"/>
      <c r="MN391" s="144"/>
      <c r="MO391" s="144"/>
      <c r="MP391" s="144"/>
      <c r="MQ391" s="144"/>
      <c r="MR391" s="144"/>
      <c r="MS391" s="144"/>
      <c r="MT391" s="144"/>
      <c r="MU391" s="144"/>
      <c r="MV391" s="144"/>
      <c r="MW391" s="144"/>
      <c r="MX391" s="144"/>
      <c r="MY391" s="144"/>
      <c r="MZ391" s="144"/>
      <c r="NA391" s="144"/>
      <c r="NB391" s="144"/>
      <c r="NC391" s="144"/>
      <c r="ND391" s="144"/>
      <c r="NE391" s="144"/>
      <c r="NF391" s="144"/>
      <c r="NG391" s="144"/>
      <c r="NH391" s="144"/>
      <c r="NI391" s="144"/>
      <c r="NJ391" s="144"/>
      <c r="NK391" s="144"/>
      <c r="NL391" s="144"/>
      <c r="NM391" s="144"/>
      <c r="NN391" s="144"/>
      <c r="NO391" s="144"/>
      <c r="NP391" s="144"/>
      <c r="NQ391" s="144"/>
      <c r="NR391" s="144"/>
      <c r="NS391" s="144"/>
      <c r="NT391" s="144"/>
      <c r="NU391" s="144"/>
      <c r="NV391" s="144"/>
      <c r="NW391" s="144"/>
      <c r="NX391" s="144"/>
      <c r="NY391" s="144"/>
      <c r="NZ391" s="144"/>
      <c r="OA391" s="144"/>
      <c r="OB391" s="144"/>
      <c r="OC391" s="144"/>
      <c r="OD391" s="144"/>
      <c r="OE391" s="144"/>
      <c r="OF391" s="144"/>
      <c r="OG391" s="144"/>
      <c r="OH391" s="144"/>
      <c r="OI391" s="144"/>
      <c r="OJ391" s="144"/>
      <c r="OK391" s="144"/>
      <c r="OL391" s="144"/>
      <c r="OM391" s="144"/>
      <c r="ON391" s="144"/>
      <c r="OO391" s="144"/>
      <c r="OP391" s="144"/>
      <c r="OQ391" s="144"/>
      <c r="OR391" s="144"/>
      <c r="OS391" s="144"/>
      <c r="OT391" s="144"/>
      <c r="OU391" s="144"/>
      <c r="OV391" s="144"/>
      <c r="OW391" s="144"/>
      <c r="OX391" s="144"/>
      <c r="OY391" s="144"/>
      <c r="OZ391" s="144"/>
      <c r="PA391" s="144"/>
      <c r="PB391" s="144"/>
      <c r="PC391" s="144"/>
      <c r="PD391" s="144"/>
      <c r="PE391" s="144"/>
      <c r="PF391" s="144"/>
      <c r="PG391" s="144"/>
      <c r="PH391" s="144"/>
      <c r="PI391" s="144"/>
      <c r="PJ391" s="144"/>
      <c r="PK391" s="144"/>
      <c r="PL391" s="144"/>
      <c r="PM391" s="144"/>
      <c r="PN391" s="144"/>
      <c r="PO391" s="144"/>
      <c r="PP391" s="144"/>
      <c r="PQ391" s="144"/>
      <c r="PR391" s="144"/>
      <c r="PS391" s="144"/>
      <c r="PT391" s="144"/>
      <c r="PU391" s="144"/>
      <c r="PV391" s="144"/>
      <c r="PW391" s="144"/>
      <c r="PX391" s="144"/>
      <c r="PY391" s="144"/>
      <c r="PZ391" s="144"/>
      <c r="QA391" s="144"/>
      <c r="QB391" s="144"/>
      <c r="QC391" s="144"/>
      <c r="QD391" s="144"/>
      <c r="QE391" s="144"/>
      <c r="QF391" s="144"/>
      <c r="QG391" s="144"/>
      <c r="QH391" s="144"/>
      <c r="QI391" s="144"/>
      <c r="QJ391" s="144"/>
      <c r="QK391" s="144"/>
      <c r="QL391" s="144"/>
      <c r="QM391" s="144"/>
      <c r="QN391" s="144"/>
      <c r="QO391" s="144"/>
      <c r="QP391" s="144"/>
      <c r="QQ391" s="144"/>
      <c r="QR391" s="144"/>
      <c r="QS391" s="144"/>
      <c r="QT391" s="144"/>
      <c r="QU391" s="144"/>
      <c r="QV391" s="144"/>
      <c r="QW391" s="144"/>
      <c r="QX391" s="144"/>
      <c r="QY391" s="144"/>
      <c r="QZ391" s="144"/>
      <c r="RA391" s="144"/>
      <c r="RB391" s="144"/>
      <c r="RC391" s="144"/>
      <c r="RD391" s="144"/>
      <c r="RE391" s="144"/>
      <c r="RF391" s="144"/>
      <c r="RG391" s="144"/>
      <c r="RH391" s="144"/>
      <c r="RI391" s="144"/>
      <c r="RJ391" s="144"/>
      <c r="RK391" s="144"/>
      <c r="RL391" s="144"/>
      <c r="RM391" s="144"/>
      <c r="RN391" s="144"/>
      <c r="RO391" s="144"/>
      <c r="RP391" s="144"/>
      <c r="RQ391" s="144"/>
      <c r="RR391" s="144"/>
      <c r="RS391" s="144"/>
      <c r="RT391" s="144"/>
      <c r="RU391" s="144"/>
      <c r="RV391" s="144"/>
      <c r="RW391" s="144"/>
      <c r="RX391" s="144"/>
      <c r="RY391" s="144"/>
      <c r="RZ391" s="144"/>
      <c r="SA391" s="144"/>
      <c r="SB391" s="144"/>
      <c r="SC391" s="144"/>
      <c r="SD391" s="144"/>
      <c r="SE391" s="144"/>
      <c r="SF391" s="144"/>
      <c r="SG391" s="144"/>
      <c r="SH391" s="144"/>
      <c r="SI391" s="144"/>
      <c r="SJ391" s="144"/>
      <c r="SK391" s="144"/>
      <c r="SL391" s="144"/>
      <c r="SM391" s="144"/>
      <c r="SN391" s="144"/>
      <c r="SO391" s="144"/>
      <c r="SP391" s="144"/>
      <c r="SQ391" s="144"/>
      <c r="SR391" s="144"/>
      <c r="SS391" s="144"/>
      <c r="ST391" s="144"/>
      <c r="SU391" s="144"/>
      <c r="SV391" s="144"/>
      <c r="SW391" s="144"/>
      <c r="SX391" s="144"/>
      <c r="SY391" s="144"/>
      <c r="SZ391" s="144"/>
      <c r="TA391" s="144"/>
      <c r="TB391" s="144"/>
      <c r="TC391" s="144"/>
      <c r="TD391" s="144"/>
      <c r="TE391" s="144"/>
      <c r="TF391" s="144"/>
      <c r="TG391" s="144"/>
      <c r="TH391" s="144"/>
      <c r="TI391" s="144"/>
      <c r="TJ391" s="144"/>
      <c r="TK391" s="144"/>
      <c r="TL391" s="144"/>
      <c r="TM391" s="144"/>
      <c r="TN391" s="144"/>
      <c r="TO391" s="144"/>
      <c r="TP391" s="144"/>
      <c r="TQ391" s="144"/>
      <c r="TR391" s="144"/>
      <c r="TS391" s="144"/>
      <c r="TT391" s="144"/>
      <c r="TU391" s="144"/>
      <c r="TV391" s="144"/>
      <c r="TW391" s="144"/>
      <c r="TX391" s="144"/>
      <c r="TY391" s="144"/>
      <c r="TZ391" s="144"/>
      <c r="UA391" s="144"/>
      <c r="UB391" s="144"/>
      <c r="UC391" s="144"/>
      <c r="UD391" s="144"/>
      <c r="UE391" s="144"/>
      <c r="UF391" s="144"/>
      <c r="UG391" s="144"/>
      <c r="UH391" s="144"/>
      <c r="UI391" s="144"/>
      <c r="UJ391" s="144"/>
      <c r="UK391" s="144"/>
      <c r="UL391" s="144"/>
      <c r="UM391" s="144"/>
      <c r="UN391" s="144"/>
      <c r="UO391" s="144"/>
      <c r="UP391" s="144"/>
      <c r="UQ391" s="144"/>
      <c r="UR391" s="144"/>
      <c r="US391" s="144"/>
      <c r="UT391" s="144"/>
      <c r="UU391" s="144"/>
      <c r="UV391" s="144"/>
      <c r="UW391" s="144"/>
      <c r="UX391" s="144"/>
      <c r="UY391" s="144"/>
      <c r="UZ391" s="144"/>
      <c r="VA391" s="144"/>
      <c r="VB391" s="144"/>
      <c r="VC391" s="144"/>
      <c r="VD391" s="144"/>
      <c r="VE391" s="144"/>
      <c r="VF391" s="144"/>
      <c r="VG391" s="144"/>
      <c r="VH391" s="144"/>
      <c r="VI391" s="144"/>
      <c r="VJ391" s="144"/>
      <c r="VK391" s="144"/>
      <c r="VL391" s="144"/>
      <c r="VM391" s="144"/>
      <c r="VN391" s="144"/>
      <c r="VO391" s="144"/>
      <c r="VP391" s="144"/>
      <c r="VQ391" s="144"/>
      <c r="VR391" s="144"/>
      <c r="VS391" s="144"/>
      <c r="VT391" s="144"/>
      <c r="VU391" s="144"/>
      <c r="VV391" s="144"/>
      <c r="VW391" s="144"/>
      <c r="VX391" s="144"/>
      <c r="VY391" s="144"/>
      <c r="VZ391" s="144"/>
      <c r="WA391" s="144"/>
      <c r="WB391" s="144"/>
      <c r="WC391" s="144"/>
      <c r="WD391" s="144"/>
      <c r="WE391" s="144"/>
      <c r="WF391" s="144"/>
      <c r="WG391" s="144"/>
      <c r="WH391" s="144"/>
      <c r="WI391" s="144"/>
      <c r="WJ391" s="144"/>
      <c r="WK391" s="144"/>
      <c r="WL391" s="144"/>
      <c r="WM391" s="144"/>
      <c r="WN391" s="144"/>
      <c r="WO391" s="144"/>
      <c r="WP391" s="144"/>
      <c r="WQ391" s="144"/>
      <c r="WR391" s="144"/>
      <c r="WS391" s="144"/>
      <c r="WT391" s="144"/>
      <c r="WU391" s="144"/>
      <c r="WV391" s="144"/>
      <c r="WW391" s="144"/>
      <c r="WX391" s="144"/>
      <c r="WY391" s="144"/>
      <c r="WZ391" s="144"/>
      <c r="XA391" s="144"/>
      <c r="XB391" s="144"/>
      <c r="XC391" s="144"/>
      <c r="XD391" s="144"/>
      <c r="XE391" s="144"/>
      <c r="XF391" s="144"/>
      <c r="XG391" s="144"/>
      <c r="XH391" s="144"/>
      <c r="XI391" s="144"/>
      <c r="XJ391" s="144"/>
      <c r="XK391" s="144"/>
      <c r="XL391" s="144"/>
      <c r="XM391" s="144"/>
      <c r="XN391" s="144"/>
      <c r="XO391" s="144"/>
      <c r="XP391" s="144"/>
      <c r="XQ391" s="144"/>
      <c r="XR391" s="144"/>
      <c r="XS391" s="144"/>
      <c r="XT391" s="144"/>
      <c r="XU391" s="144"/>
      <c r="XV391" s="144"/>
      <c r="XW391" s="144"/>
      <c r="XX391" s="144"/>
      <c r="XY391" s="144"/>
      <c r="XZ391" s="144"/>
      <c r="YA391" s="144"/>
      <c r="YB391" s="144"/>
      <c r="YC391" s="144"/>
      <c r="YD391" s="144"/>
      <c r="YE391" s="144"/>
      <c r="YF391" s="144"/>
      <c r="YG391" s="144"/>
      <c r="YH391" s="144"/>
      <c r="YI391" s="144"/>
      <c r="YJ391" s="144"/>
      <c r="YK391" s="144"/>
      <c r="YL391" s="144"/>
      <c r="YM391" s="144"/>
      <c r="YN391" s="144"/>
      <c r="YO391" s="144"/>
      <c r="YP391" s="144"/>
      <c r="YQ391" s="144"/>
      <c r="YR391" s="144"/>
      <c r="YS391" s="144"/>
      <c r="YT391" s="144"/>
      <c r="YU391" s="144"/>
      <c r="YV391" s="144"/>
      <c r="YW391" s="144"/>
      <c r="YX391" s="144"/>
      <c r="YY391" s="144"/>
      <c r="YZ391" s="144"/>
      <c r="ZA391" s="144"/>
      <c r="ZB391" s="144"/>
      <c r="ZC391" s="144"/>
      <c r="ZD391" s="144"/>
      <c r="ZE391" s="144"/>
      <c r="ZF391" s="144"/>
      <c r="ZG391" s="144"/>
      <c r="ZH391" s="144"/>
      <c r="ZI391" s="144"/>
      <c r="ZJ391" s="144"/>
      <c r="ZK391" s="144"/>
      <c r="ZL391" s="144"/>
      <c r="ZM391" s="144"/>
      <c r="ZN391" s="144"/>
      <c r="ZO391" s="144"/>
      <c r="ZP391" s="144"/>
      <c r="ZQ391" s="144"/>
      <c r="ZR391" s="144"/>
      <c r="ZS391" s="144"/>
      <c r="ZT391" s="144"/>
      <c r="ZU391" s="144"/>
      <c r="ZV391" s="144"/>
      <c r="ZW391" s="144"/>
      <c r="ZX391" s="144"/>
      <c r="ZY391" s="144"/>
      <c r="ZZ391" s="144"/>
      <c r="AAA391" s="144"/>
      <c r="AAB391" s="144"/>
      <c r="AAC391" s="144"/>
      <c r="AAD391" s="144"/>
      <c r="AAE391" s="144"/>
      <c r="AAF391" s="144"/>
      <c r="AAG391" s="144"/>
      <c r="AAH391" s="144"/>
      <c r="AAI391" s="144"/>
      <c r="AAJ391" s="144"/>
      <c r="AAK391" s="144"/>
      <c r="AAL391" s="144"/>
      <c r="AAM391" s="144"/>
      <c r="AAN391" s="144"/>
      <c r="AAO391" s="144"/>
      <c r="AAP391" s="144"/>
      <c r="AAQ391" s="144"/>
      <c r="AAR391" s="144"/>
      <c r="AAS391" s="144"/>
      <c r="AAT391" s="144"/>
      <c r="AAU391" s="144"/>
      <c r="AAV391" s="144"/>
      <c r="AAW391" s="144"/>
      <c r="AAX391" s="144"/>
      <c r="AAY391" s="144"/>
      <c r="AAZ391" s="144"/>
      <c r="ABA391" s="144"/>
      <c r="ABB391" s="144"/>
      <c r="ABC391" s="144"/>
      <c r="ABD391" s="144"/>
      <c r="ABE391" s="144"/>
      <c r="ABF391" s="144"/>
      <c r="ABG391" s="144"/>
      <c r="ABH391" s="144"/>
      <c r="ABI391" s="144"/>
      <c r="ABJ391" s="144"/>
      <c r="ABK391" s="144"/>
      <c r="ABL391" s="144"/>
      <c r="ABM391" s="144"/>
      <c r="ABN391" s="144"/>
      <c r="ABO391" s="144"/>
      <c r="ABP391" s="144"/>
      <c r="ABQ391" s="144"/>
      <c r="ABR391" s="144"/>
      <c r="ABS391" s="144"/>
      <c r="ABT391" s="144"/>
      <c r="ABU391" s="144"/>
      <c r="ABV391" s="144"/>
      <c r="ABW391" s="144"/>
      <c r="ABX391" s="144"/>
      <c r="ABY391" s="144"/>
      <c r="ABZ391" s="144"/>
      <c r="ACA391" s="144"/>
      <c r="ACB391" s="144"/>
      <c r="ACC391" s="144"/>
      <c r="ACD391" s="144"/>
      <c r="ACE391" s="144"/>
      <c r="ACF391" s="144"/>
      <c r="ACG391" s="144"/>
      <c r="ACH391" s="144"/>
      <c r="ACI391" s="144"/>
      <c r="ACJ391" s="144"/>
      <c r="ACK391" s="144"/>
      <c r="ACL391" s="144"/>
      <c r="ACM391" s="144"/>
      <c r="ACN391" s="144"/>
      <c r="ACO391" s="144"/>
      <c r="ACP391" s="144"/>
      <c r="ACQ391" s="144"/>
      <c r="ACR391" s="144"/>
      <c r="ACS391" s="144"/>
      <c r="ACT391" s="144"/>
      <c r="ACU391" s="144"/>
      <c r="ACV391" s="144"/>
      <c r="ACW391" s="144"/>
      <c r="ACX391" s="144"/>
      <c r="ACY391" s="144"/>
      <c r="ACZ391" s="144"/>
      <c r="ADA391" s="144"/>
    </row>
    <row r="392" spans="1:781" s="126" customFormat="1" ht="15" customHeight="1" x14ac:dyDescent="0.3">
      <c r="A392" s="216"/>
      <c r="B392" s="221"/>
      <c r="C392" s="261"/>
      <c r="D392" s="223"/>
      <c r="E392" s="219"/>
      <c r="F392" s="224"/>
      <c r="G392" s="218"/>
      <c r="H392" s="224"/>
      <c r="I392" s="225"/>
      <c r="J392" s="226"/>
      <c r="K392" s="216"/>
      <c r="L392" s="217"/>
      <c r="M392" s="218"/>
      <c r="N392" s="219"/>
      <c r="O392" s="220"/>
      <c r="P392" s="221"/>
      <c r="Q392" s="258"/>
      <c r="R392"/>
      <c r="S392" s="269"/>
      <c r="T392" s="270" t="s">
        <v>1039</v>
      </c>
      <c r="U392" s="235" t="s">
        <v>1040</v>
      </c>
      <c r="V392" s="269"/>
      <c r="W392" s="267"/>
      <c r="X392" s="267"/>
      <c r="Y392" s="267"/>
      <c r="Z392" s="267"/>
      <c r="AA392" s="267"/>
      <c r="AB392" s="268"/>
      <c r="AC392" s="269"/>
      <c r="AD392" s="269"/>
      <c r="AE392" s="269"/>
      <c r="AF392" s="269"/>
      <c r="AG392" s="269"/>
      <c r="AH392" s="269"/>
      <c r="AI392" s="269"/>
      <c r="AJ392" s="269"/>
      <c r="AK392" s="269"/>
      <c r="AL392" s="269"/>
      <c r="AM392" s="269"/>
      <c r="AN392" s="269"/>
      <c r="AO392" s="269"/>
      <c r="AP392" s="144"/>
      <c r="AQ392" s="144"/>
      <c r="AR392" s="144"/>
      <c r="AS392" s="144"/>
      <c r="AT392" s="144"/>
      <c r="AU392" s="144"/>
      <c r="AV392" s="144"/>
      <c r="AW392" s="144"/>
      <c r="AX392" s="144"/>
      <c r="AY392" s="144"/>
      <c r="AZ392" s="144"/>
      <c r="BA392" s="144"/>
      <c r="BB392" s="144"/>
      <c r="BC392" s="144"/>
      <c r="BD392" s="144"/>
      <c r="BE392" s="144"/>
      <c r="BF392" s="144"/>
      <c r="BG392" s="144"/>
      <c r="BH392" s="144"/>
      <c r="BI392" s="144"/>
      <c r="BJ392" s="144"/>
      <c r="BK392" s="144"/>
      <c r="BL392" s="144"/>
      <c r="BM392" s="144"/>
      <c r="BN392" s="144"/>
      <c r="BO392" s="144"/>
      <c r="BP392" s="144"/>
      <c r="BQ392" s="144"/>
      <c r="BR392" s="144"/>
      <c r="BS392" s="144"/>
      <c r="BT392" s="144"/>
      <c r="BU392" s="144"/>
      <c r="BV392" s="144"/>
      <c r="BW392" s="144"/>
      <c r="BX392" s="144"/>
      <c r="BY392" s="144"/>
      <c r="BZ392" s="144"/>
      <c r="CA392" s="144"/>
      <c r="CB392" s="144"/>
      <c r="CC392" s="144"/>
      <c r="CD392" s="144"/>
      <c r="CE392" s="144"/>
      <c r="CF392" s="144"/>
      <c r="CG392" s="144"/>
      <c r="CH392" s="144"/>
      <c r="CI392" s="144"/>
      <c r="CJ392" s="144"/>
      <c r="CK392" s="144"/>
      <c r="CL392" s="144"/>
      <c r="CM392" s="144"/>
      <c r="CN392" s="144"/>
      <c r="CO392" s="144"/>
      <c r="CP392" s="144"/>
      <c r="CQ392" s="144"/>
      <c r="CR392" s="144"/>
      <c r="CS392" s="144"/>
      <c r="CT392" s="144"/>
      <c r="CU392" s="144"/>
      <c r="CV392" s="144"/>
      <c r="CW392" s="144"/>
      <c r="CX392" s="144"/>
      <c r="CY392" s="144"/>
      <c r="CZ392" s="144"/>
      <c r="DA392" s="144"/>
      <c r="DB392" s="144"/>
      <c r="DC392" s="144"/>
      <c r="DD392" s="144"/>
      <c r="DE392" s="144"/>
      <c r="DF392" s="144"/>
      <c r="DG392" s="144"/>
      <c r="DH392" s="144"/>
      <c r="DI392" s="144"/>
      <c r="DJ392" s="144"/>
      <c r="DK392" s="144"/>
      <c r="DL392" s="144"/>
      <c r="DM392" s="144"/>
      <c r="DN392" s="144"/>
      <c r="DO392" s="144"/>
      <c r="DP392" s="144"/>
      <c r="DQ392" s="144"/>
      <c r="DR392" s="144"/>
      <c r="DS392" s="144"/>
      <c r="DT392" s="144"/>
      <c r="DU392" s="144"/>
      <c r="DV392" s="144"/>
      <c r="DW392" s="144"/>
      <c r="DX392" s="144"/>
      <c r="DY392" s="144"/>
      <c r="DZ392" s="144"/>
      <c r="EA392" s="144"/>
      <c r="EB392" s="144"/>
      <c r="EC392" s="144"/>
      <c r="ED392" s="144"/>
      <c r="EE392" s="144"/>
      <c r="EF392" s="144"/>
      <c r="EG392" s="144"/>
      <c r="EH392" s="144"/>
      <c r="EI392" s="144"/>
      <c r="EJ392" s="144"/>
      <c r="EK392" s="144"/>
      <c r="EL392" s="144"/>
      <c r="EM392" s="144"/>
      <c r="EN392" s="144"/>
      <c r="EO392" s="144"/>
      <c r="EP392" s="144"/>
      <c r="EQ392" s="144"/>
      <c r="ER392" s="144"/>
      <c r="ES392" s="144"/>
      <c r="ET392" s="144"/>
      <c r="EU392" s="144"/>
      <c r="EV392" s="144"/>
      <c r="EW392" s="144"/>
      <c r="EX392" s="144"/>
      <c r="EY392" s="144"/>
      <c r="EZ392" s="144"/>
      <c r="FA392" s="144"/>
      <c r="FB392" s="144"/>
      <c r="FC392" s="144"/>
      <c r="FD392" s="144"/>
      <c r="FE392" s="144"/>
      <c r="FF392" s="144"/>
      <c r="FG392" s="144"/>
      <c r="FH392" s="144"/>
      <c r="FI392" s="144"/>
      <c r="FJ392" s="144"/>
      <c r="FK392" s="144"/>
      <c r="FL392" s="144"/>
      <c r="FM392" s="144"/>
      <c r="FN392" s="144"/>
      <c r="FO392" s="144"/>
      <c r="FP392" s="144"/>
      <c r="FQ392" s="144"/>
      <c r="FR392" s="144"/>
      <c r="FS392" s="144"/>
      <c r="FT392" s="144"/>
      <c r="FU392" s="144"/>
      <c r="FV392" s="144"/>
      <c r="FW392" s="144"/>
      <c r="FX392" s="144"/>
      <c r="FY392" s="144"/>
      <c r="FZ392" s="144"/>
      <c r="GA392" s="144"/>
      <c r="GB392" s="144"/>
      <c r="GC392" s="144"/>
      <c r="GD392" s="144"/>
      <c r="GE392" s="144"/>
      <c r="GF392" s="144"/>
      <c r="GG392" s="144"/>
      <c r="GH392" s="144"/>
      <c r="GI392" s="144"/>
      <c r="GJ392" s="144"/>
      <c r="GK392" s="144"/>
      <c r="GL392" s="144"/>
      <c r="GM392" s="144"/>
      <c r="GN392" s="144"/>
      <c r="GO392" s="144"/>
      <c r="GP392" s="144"/>
      <c r="GQ392" s="144"/>
      <c r="GR392" s="144"/>
      <c r="GS392" s="144"/>
      <c r="GT392" s="144"/>
      <c r="GU392" s="144"/>
      <c r="GV392" s="144"/>
      <c r="GW392" s="144"/>
      <c r="GX392" s="144"/>
      <c r="GY392" s="144"/>
      <c r="GZ392" s="144"/>
      <c r="HA392" s="144"/>
      <c r="HB392" s="144"/>
      <c r="HC392" s="144"/>
      <c r="HD392" s="144"/>
      <c r="HE392" s="144"/>
      <c r="HF392" s="144"/>
      <c r="HG392" s="144"/>
      <c r="HH392" s="144"/>
      <c r="HI392" s="144"/>
      <c r="HJ392" s="144"/>
      <c r="HK392" s="144"/>
      <c r="HL392" s="144"/>
      <c r="HM392" s="144"/>
      <c r="HN392" s="144"/>
      <c r="HO392" s="144"/>
      <c r="HP392" s="144"/>
      <c r="HQ392" s="144"/>
      <c r="HR392" s="144"/>
      <c r="HS392" s="144"/>
      <c r="HT392" s="144"/>
      <c r="HU392" s="144"/>
      <c r="HV392" s="144"/>
      <c r="HW392" s="144"/>
      <c r="HX392" s="144"/>
      <c r="HY392" s="144"/>
      <c r="HZ392" s="144"/>
      <c r="IA392" s="144"/>
      <c r="IB392" s="144"/>
      <c r="IC392" s="144"/>
      <c r="ID392" s="144"/>
      <c r="IE392" s="144"/>
      <c r="IF392" s="144"/>
      <c r="IG392" s="144"/>
      <c r="IH392" s="144"/>
      <c r="II392" s="144"/>
      <c r="IJ392" s="144"/>
      <c r="IK392" s="144"/>
      <c r="IL392" s="144"/>
      <c r="IM392" s="144"/>
      <c r="IN392" s="144"/>
      <c r="IO392" s="144"/>
      <c r="IP392" s="144"/>
      <c r="IQ392" s="144"/>
      <c r="IR392" s="144"/>
      <c r="IS392" s="144"/>
      <c r="IT392" s="144"/>
      <c r="IU392" s="144"/>
      <c r="IV392" s="144"/>
      <c r="IW392" s="144"/>
      <c r="IX392" s="144"/>
      <c r="IY392" s="144"/>
      <c r="IZ392" s="144"/>
      <c r="JA392" s="144"/>
      <c r="JB392" s="144"/>
      <c r="JC392" s="144"/>
      <c r="JD392" s="144"/>
      <c r="JE392" s="144"/>
      <c r="JF392" s="144"/>
      <c r="JG392" s="144"/>
      <c r="JH392" s="144"/>
      <c r="JI392" s="144"/>
      <c r="JJ392" s="144"/>
      <c r="JK392" s="144"/>
      <c r="JL392" s="144"/>
      <c r="JM392" s="144"/>
      <c r="JN392" s="144"/>
      <c r="JO392" s="144"/>
      <c r="JP392" s="144"/>
      <c r="JQ392" s="144"/>
      <c r="JR392" s="144"/>
      <c r="JS392" s="144"/>
      <c r="JT392" s="144"/>
      <c r="JU392" s="144"/>
      <c r="JV392" s="144"/>
      <c r="JW392" s="144"/>
      <c r="JX392" s="144"/>
      <c r="JY392" s="144"/>
      <c r="JZ392" s="144"/>
      <c r="KA392" s="144"/>
      <c r="KB392" s="144"/>
      <c r="KC392" s="144"/>
      <c r="KD392" s="144"/>
      <c r="KE392" s="144"/>
      <c r="KF392" s="144"/>
      <c r="KG392" s="144"/>
      <c r="KH392" s="144"/>
      <c r="KI392" s="144"/>
      <c r="KJ392" s="144"/>
      <c r="KK392" s="144"/>
      <c r="KL392" s="144"/>
      <c r="KM392" s="144"/>
      <c r="KN392" s="144"/>
      <c r="KO392" s="144"/>
      <c r="KP392" s="144"/>
      <c r="KQ392" s="144"/>
      <c r="KR392" s="144"/>
      <c r="KS392" s="144"/>
      <c r="KT392" s="144"/>
      <c r="KU392" s="144"/>
      <c r="KV392" s="144"/>
      <c r="KW392" s="144"/>
      <c r="KX392" s="144"/>
      <c r="KY392" s="144"/>
      <c r="KZ392" s="144"/>
      <c r="LA392" s="144"/>
      <c r="LB392" s="144"/>
      <c r="LC392" s="144"/>
      <c r="LD392" s="144"/>
      <c r="LE392" s="144"/>
      <c r="LF392" s="144"/>
      <c r="LG392" s="144"/>
      <c r="LH392" s="144"/>
      <c r="LI392" s="144"/>
      <c r="LJ392" s="144"/>
      <c r="LK392" s="144"/>
      <c r="LL392" s="144"/>
      <c r="LM392" s="144"/>
      <c r="LN392" s="144"/>
      <c r="LO392" s="144"/>
      <c r="LP392" s="144"/>
      <c r="LQ392" s="144"/>
      <c r="LR392" s="144"/>
      <c r="LS392" s="144"/>
      <c r="LT392" s="144"/>
      <c r="LU392" s="144"/>
      <c r="LV392" s="144"/>
      <c r="LW392" s="144"/>
      <c r="LX392" s="144"/>
      <c r="LY392" s="144"/>
      <c r="LZ392" s="144"/>
      <c r="MA392" s="144"/>
      <c r="MB392" s="144"/>
      <c r="MC392" s="144"/>
      <c r="MD392" s="144"/>
      <c r="ME392" s="144"/>
      <c r="MF392" s="144"/>
      <c r="MG392" s="144"/>
      <c r="MH392" s="144"/>
      <c r="MI392" s="144"/>
      <c r="MJ392" s="144"/>
      <c r="MK392" s="144"/>
      <c r="ML392" s="144"/>
      <c r="MM392" s="144"/>
      <c r="MN392" s="144"/>
      <c r="MO392" s="144"/>
      <c r="MP392" s="144"/>
      <c r="MQ392" s="144"/>
      <c r="MR392" s="144"/>
      <c r="MS392" s="144"/>
      <c r="MT392" s="144"/>
      <c r="MU392" s="144"/>
      <c r="MV392" s="144"/>
      <c r="MW392" s="144"/>
      <c r="MX392" s="144"/>
      <c r="MY392" s="144"/>
      <c r="MZ392" s="144"/>
      <c r="NA392" s="144"/>
      <c r="NB392" s="144"/>
      <c r="NC392" s="144"/>
      <c r="ND392" s="144"/>
      <c r="NE392" s="144"/>
      <c r="NF392" s="144"/>
      <c r="NG392" s="144"/>
      <c r="NH392" s="144"/>
      <c r="NI392" s="144"/>
      <c r="NJ392" s="144"/>
      <c r="NK392" s="144"/>
      <c r="NL392" s="144"/>
      <c r="NM392" s="144"/>
      <c r="NN392" s="144"/>
      <c r="NO392" s="144"/>
      <c r="NP392" s="144"/>
      <c r="NQ392" s="144"/>
      <c r="NR392" s="144"/>
      <c r="NS392" s="144"/>
      <c r="NT392" s="144"/>
      <c r="NU392" s="144"/>
      <c r="NV392" s="144"/>
      <c r="NW392" s="144"/>
      <c r="NX392" s="144"/>
      <c r="NY392" s="144"/>
      <c r="NZ392" s="144"/>
      <c r="OA392" s="144"/>
      <c r="OB392" s="144"/>
      <c r="OC392" s="144"/>
      <c r="OD392" s="144"/>
      <c r="OE392" s="144"/>
      <c r="OF392" s="144"/>
      <c r="OG392" s="144"/>
      <c r="OH392" s="144"/>
      <c r="OI392" s="144"/>
      <c r="OJ392" s="144"/>
      <c r="OK392" s="144"/>
      <c r="OL392" s="144"/>
      <c r="OM392" s="144"/>
      <c r="ON392" s="144"/>
      <c r="OO392" s="144"/>
      <c r="OP392" s="144"/>
      <c r="OQ392" s="144"/>
      <c r="OR392" s="144"/>
      <c r="OS392" s="144"/>
      <c r="OT392" s="144"/>
      <c r="OU392" s="144"/>
      <c r="OV392" s="144"/>
      <c r="OW392" s="144"/>
      <c r="OX392" s="144"/>
      <c r="OY392" s="144"/>
      <c r="OZ392" s="144"/>
      <c r="PA392" s="144"/>
      <c r="PB392" s="144"/>
      <c r="PC392" s="144"/>
      <c r="PD392" s="144"/>
      <c r="PE392" s="144"/>
      <c r="PF392" s="144"/>
      <c r="PG392" s="144"/>
      <c r="PH392" s="144"/>
      <c r="PI392" s="144"/>
      <c r="PJ392" s="144"/>
      <c r="PK392" s="144"/>
      <c r="PL392" s="144"/>
      <c r="PM392" s="144"/>
      <c r="PN392" s="144"/>
      <c r="PO392" s="144"/>
      <c r="PP392" s="144"/>
      <c r="PQ392" s="144"/>
      <c r="PR392" s="144"/>
      <c r="PS392" s="144"/>
      <c r="PT392" s="144"/>
      <c r="PU392" s="144"/>
      <c r="PV392" s="144"/>
      <c r="PW392" s="144"/>
      <c r="PX392" s="144"/>
      <c r="PY392" s="144"/>
      <c r="PZ392" s="144"/>
      <c r="QA392" s="144"/>
      <c r="QB392" s="144"/>
      <c r="QC392" s="144"/>
      <c r="QD392" s="144"/>
      <c r="QE392" s="144"/>
      <c r="QF392" s="144"/>
      <c r="QG392" s="144"/>
      <c r="QH392" s="144"/>
      <c r="QI392" s="144"/>
      <c r="QJ392" s="144"/>
      <c r="QK392" s="144"/>
      <c r="QL392" s="144"/>
      <c r="QM392" s="144"/>
      <c r="QN392" s="144"/>
      <c r="QO392" s="144"/>
      <c r="QP392" s="144"/>
      <c r="QQ392" s="144"/>
      <c r="QR392" s="144"/>
      <c r="QS392" s="144"/>
      <c r="QT392" s="144"/>
      <c r="QU392" s="144"/>
      <c r="QV392" s="144"/>
      <c r="QW392" s="144"/>
      <c r="QX392" s="144"/>
      <c r="QY392" s="144"/>
      <c r="QZ392" s="144"/>
      <c r="RA392" s="144"/>
      <c r="RB392" s="144"/>
      <c r="RC392" s="144"/>
      <c r="RD392" s="144"/>
      <c r="RE392" s="144"/>
      <c r="RF392" s="144"/>
      <c r="RG392" s="144"/>
      <c r="RH392" s="144"/>
      <c r="RI392" s="144"/>
      <c r="RJ392" s="144"/>
      <c r="RK392" s="144"/>
      <c r="RL392" s="144"/>
      <c r="RM392" s="144"/>
      <c r="RN392" s="144"/>
      <c r="RO392" s="144"/>
      <c r="RP392" s="144"/>
      <c r="RQ392" s="144"/>
      <c r="RR392" s="144"/>
      <c r="RS392" s="144"/>
      <c r="RT392" s="144"/>
      <c r="RU392" s="144"/>
      <c r="RV392" s="144"/>
      <c r="RW392" s="144"/>
      <c r="RX392" s="144"/>
      <c r="RY392" s="144"/>
      <c r="RZ392" s="144"/>
      <c r="SA392" s="144"/>
      <c r="SB392" s="144"/>
      <c r="SC392" s="144"/>
      <c r="SD392" s="144"/>
      <c r="SE392" s="144"/>
      <c r="SF392" s="144"/>
      <c r="SG392" s="144"/>
      <c r="SH392" s="144"/>
      <c r="SI392" s="144"/>
      <c r="SJ392" s="144"/>
      <c r="SK392" s="144"/>
      <c r="SL392" s="144"/>
      <c r="SM392" s="144"/>
      <c r="SN392" s="144"/>
      <c r="SO392" s="144"/>
      <c r="SP392" s="144"/>
      <c r="SQ392" s="144"/>
      <c r="SR392" s="144"/>
      <c r="SS392" s="144"/>
      <c r="ST392" s="144"/>
      <c r="SU392" s="144"/>
      <c r="SV392" s="144"/>
      <c r="SW392" s="144"/>
      <c r="SX392" s="144"/>
      <c r="SY392" s="144"/>
      <c r="SZ392" s="144"/>
      <c r="TA392" s="144"/>
      <c r="TB392" s="144"/>
      <c r="TC392" s="144"/>
      <c r="TD392" s="144"/>
      <c r="TE392" s="144"/>
      <c r="TF392" s="144"/>
      <c r="TG392" s="144"/>
      <c r="TH392" s="144"/>
      <c r="TI392" s="144"/>
      <c r="TJ392" s="144"/>
      <c r="TK392" s="144"/>
      <c r="TL392" s="144"/>
      <c r="TM392" s="144"/>
      <c r="TN392" s="144"/>
      <c r="TO392" s="144"/>
      <c r="TP392" s="144"/>
      <c r="TQ392" s="144"/>
      <c r="TR392" s="144"/>
      <c r="TS392" s="144"/>
      <c r="TT392" s="144"/>
      <c r="TU392" s="144"/>
      <c r="TV392" s="144"/>
      <c r="TW392" s="144"/>
      <c r="TX392" s="144"/>
      <c r="TY392" s="144"/>
      <c r="TZ392" s="144"/>
      <c r="UA392" s="144"/>
      <c r="UB392" s="144"/>
      <c r="UC392" s="144"/>
      <c r="UD392" s="144"/>
      <c r="UE392" s="144"/>
      <c r="UF392" s="144"/>
      <c r="UG392" s="144"/>
      <c r="UH392" s="144"/>
      <c r="UI392" s="144"/>
      <c r="UJ392" s="144"/>
      <c r="UK392" s="144"/>
      <c r="UL392" s="144"/>
      <c r="UM392" s="144"/>
      <c r="UN392" s="144"/>
      <c r="UO392" s="144"/>
      <c r="UP392" s="144"/>
      <c r="UQ392" s="144"/>
      <c r="UR392" s="144"/>
      <c r="US392" s="144"/>
      <c r="UT392" s="144"/>
      <c r="UU392" s="144"/>
      <c r="UV392" s="144"/>
      <c r="UW392" s="144"/>
      <c r="UX392" s="144"/>
      <c r="UY392" s="144"/>
      <c r="UZ392" s="144"/>
      <c r="VA392" s="144"/>
      <c r="VB392" s="144"/>
      <c r="VC392" s="144"/>
      <c r="VD392" s="144"/>
      <c r="VE392" s="144"/>
      <c r="VF392" s="144"/>
      <c r="VG392" s="144"/>
      <c r="VH392" s="144"/>
      <c r="VI392" s="144"/>
      <c r="VJ392" s="144"/>
      <c r="VK392" s="144"/>
      <c r="VL392" s="144"/>
      <c r="VM392" s="144"/>
      <c r="VN392" s="144"/>
      <c r="VO392" s="144"/>
      <c r="VP392" s="144"/>
      <c r="VQ392" s="144"/>
      <c r="VR392" s="144"/>
      <c r="VS392" s="144"/>
      <c r="VT392" s="144"/>
      <c r="VU392" s="144"/>
      <c r="VV392" s="144"/>
      <c r="VW392" s="144"/>
      <c r="VX392" s="144"/>
      <c r="VY392" s="144"/>
      <c r="VZ392" s="144"/>
      <c r="WA392" s="144"/>
      <c r="WB392" s="144"/>
      <c r="WC392" s="144"/>
      <c r="WD392" s="144"/>
      <c r="WE392" s="144"/>
      <c r="WF392" s="144"/>
      <c r="WG392" s="144"/>
      <c r="WH392" s="144"/>
      <c r="WI392" s="144"/>
      <c r="WJ392" s="144"/>
      <c r="WK392" s="144"/>
      <c r="WL392" s="144"/>
      <c r="WM392" s="144"/>
      <c r="WN392" s="144"/>
      <c r="WO392" s="144"/>
      <c r="WP392" s="144"/>
      <c r="WQ392" s="144"/>
      <c r="WR392" s="144"/>
      <c r="WS392" s="144"/>
      <c r="WT392" s="144"/>
      <c r="WU392" s="144"/>
      <c r="WV392" s="144"/>
      <c r="WW392" s="144"/>
      <c r="WX392" s="144"/>
      <c r="WY392" s="144"/>
      <c r="WZ392" s="144"/>
      <c r="XA392" s="144"/>
      <c r="XB392" s="144"/>
      <c r="XC392" s="144"/>
      <c r="XD392" s="144"/>
      <c r="XE392" s="144"/>
      <c r="XF392" s="144"/>
      <c r="XG392" s="144"/>
      <c r="XH392" s="144"/>
      <c r="XI392" s="144"/>
      <c r="XJ392" s="144"/>
      <c r="XK392" s="144"/>
      <c r="XL392" s="144"/>
      <c r="XM392" s="144"/>
      <c r="XN392" s="144"/>
      <c r="XO392" s="144"/>
      <c r="XP392" s="144"/>
      <c r="XQ392" s="144"/>
      <c r="XR392" s="144"/>
      <c r="XS392" s="144"/>
      <c r="XT392" s="144"/>
      <c r="XU392" s="144"/>
      <c r="XV392" s="144"/>
      <c r="XW392" s="144"/>
      <c r="XX392" s="144"/>
      <c r="XY392" s="144"/>
      <c r="XZ392" s="144"/>
      <c r="YA392" s="144"/>
      <c r="YB392" s="144"/>
      <c r="YC392" s="144"/>
      <c r="YD392" s="144"/>
      <c r="YE392" s="144"/>
      <c r="YF392" s="144"/>
      <c r="YG392" s="144"/>
      <c r="YH392" s="144"/>
      <c r="YI392" s="144"/>
      <c r="YJ392" s="144"/>
      <c r="YK392" s="144"/>
      <c r="YL392" s="144"/>
      <c r="YM392" s="144"/>
      <c r="YN392" s="144"/>
      <c r="YO392" s="144"/>
      <c r="YP392" s="144"/>
      <c r="YQ392" s="144"/>
      <c r="YR392" s="144"/>
      <c r="YS392" s="144"/>
      <c r="YT392" s="144"/>
      <c r="YU392" s="144"/>
      <c r="YV392" s="144"/>
      <c r="YW392" s="144"/>
      <c r="YX392" s="144"/>
      <c r="YY392" s="144"/>
      <c r="YZ392" s="144"/>
      <c r="ZA392" s="144"/>
      <c r="ZB392" s="144"/>
      <c r="ZC392" s="144"/>
      <c r="ZD392" s="144"/>
      <c r="ZE392" s="144"/>
      <c r="ZF392" s="144"/>
      <c r="ZG392" s="144"/>
      <c r="ZH392" s="144"/>
      <c r="ZI392" s="144"/>
      <c r="ZJ392" s="144"/>
      <c r="ZK392" s="144"/>
      <c r="ZL392" s="144"/>
      <c r="ZM392" s="144"/>
      <c r="ZN392" s="144"/>
      <c r="ZO392" s="144"/>
      <c r="ZP392" s="144"/>
      <c r="ZQ392" s="144"/>
      <c r="ZR392" s="144"/>
      <c r="ZS392" s="144"/>
      <c r="ZT392" s="144"/>
      <c r="ZU392" s="144"/>
      <c r="ZV392" s="144"/>
      <c r="ZW392" s="144"/>
      <c r="ZX392" s="144"/>
      <c r="ZY392" s="144"/>
      <c r="ZZ392" s="144"/>
      <c r="AAA392" s="144"/>
      <c r="AAB392" s="144"/>
      <c r="AAC392" s="144"/>
      <c r="AAD392" s="144"/>
      <c r="AAE392" s="144"/>
      <c r="AAF392" s="144"/>
      <c r="AAG392" s="144"/>
      <c r="AAH392" s="144"/>
      <c r="AAI392" s="144"/>
      <c r="AAJ392" s="144"/>
      <c r="AAK392" s="144"/>
      <c r="AAL392" s="144"/>
      <c r="AAM392" s="144"/>
      <c r="AAN392" s="144"/>
      <c r="AAO392" s="144"/>
      <c r="AAP392" s="144"/>
      <c r="AAQ392" s="144"/>
      <c r="AAR392" s="144"/>
      <c r="AAS392" s="144"/>
      <c r="AAT392" s="144"/>
      <c r="AAU392" s="144"/>
      <c r="AAV392" s="144"/>
      <c r="AAW392" s="144"/>
      <c r="AAX392" s="144"/>
      <c r="AAY392" s="144"/>
      <c r="AAZ392" s="144"/>
      <c r="ABA392" s="144"/>
      <c r="ABB392" s="144"/>
      <c r="ABC392" s="144"/>
      <c r="ABD392" s="144"/>
      <c r="ABE392" s="144"/>
      <c r="ABF392" s="144"/>
      <c r="ABG392" s="144"/>
      <c r="ABH392" s="144"/>
      <c r="ABI392" s="144"/>
      <c r="ABJ392" s="144"/>
      <c r="ABK392" s="144"/>
      <c r="ABL392" s="144"/>
      <c r="ABM392" s="144"/>
      <c r="ABN392" s="144"/>
      <c r="ABO392" s="144"/>
      <c r="ABP392" s="144"/>
      <c r="ABQ392" s="144"/>
      <c r="ABR392" s="144"/>
      <c r="ABS392" s="144"/>
      <c r="ABT392" s="144"/>
      <c r="ABU392" s="144"/>
      <c r="ABV392" s="144"/>
      <c r="ABW392" s="144"/>
      <c r="ABX392" s="144"/>
      <c r="ABY392" s="144"/>
      <c r="ABZ392" s="144"/>
      <c r="ACA392" s="144"/>
      <c r="ACB392" s="144"/>
      <c r="ACC392" s="144"/>
      <c r="ACD392" s="144"/>
      <c r="ACE392" s="144"/>
      <c r="ACF392" s="144"/>
      <c r="ACG392" s="144"/>
      <c r="ACH392" s="144"/>
      <c r="ACI392" s="144"/>
      <c r="ACJ392" s="144"/>
      <c r="ACK392" s="144"/>
      <c r="ACL392" s="144"/>
      <c r="ACM392" s="144"/>
      <c r="ACN392" s="144"/>
      <c r="ACO392" s="144"/>
      <c r="ACP392" s="144"/>
      <c r="ACQ392" s="144"/>
      <c r="ACR392" s="144"/>
      <c r="ACS392" s="144"/>
      <c r="ACT392" s="144"/>
      <c r="ACU392" s="144"/>
      <c r="ACV392" s="144"/>
      <c r="ACW392" s="144"/>
      <c r="ACX392" s="144"/>
      <c r="ACY392" s="144"/>
      <c r="ACZ392" s="144"/>
      <c r="ADA392" s="144"/>
    </row>
    <row r="393" spans="1:781" s="126" customFormat="1" ht="15" customHeight="1" x14ac:dyDescent="0.3">
      <c r="A393" s="216"/>
      <c r="B393" s="221"/>
      <c r="C393" s="261"/>
      <c r="D393" s="223"/>
      <c r="E393" s="219"/>
      <c r="F393" s="224"/>
      <c r="G393" s="218"/>
      <c r="H393" s="224"/>
      <c r="I393" s="225"/>
      <c r="J393" s="226"/>
      <c r="K393" s="216"/>
      <c r="L393" s="217"/>
      <c r="M393" s="218"/>
      <c r="N393" s="219"/>
      <c r="O393" s="220"/>
      <c r="P393" s="221"/>
      <c r="Q393" s="258"/>
      <c r="R393" s="258"/>
      <c r="S393" s="243" t="s">
        <v>173</v>
      </c>
      <c r="T393" s="243" t="s">
        <v>1041</v>
      </c>
      <c r="U393" s="235" t="s">
        <v>1042</v>
      </c>
      <c r="V393" s="269"/>
      <c r="W393" s="267"/>
      <c r="X393" s="267"/>
      <c r="Y393" s="267"/>
      <c r="Z393" s="267"/>
      <c r="AA393" s="267"/>
      <c r="AB393" s="268"/>
      <c r="AC393" s="269"/>
      <c r="AD393" s="269"/>
      <c r="AE393" s="269"/>
      <c r="AF393" s="269"/>
      <c r="AG393" s="269"/>
      <c r="AH393" s="269"/>
      <c r="AI393" s="269"/>
      <c r="AJ393" s="269"/>
      <c r="AK393" s="269"/>
      <c r="AL393" s="269"/>
      <c r="AM393" s="269"/>
      <c r="AN393" s="269"/>
      <c r="AO393" s="269"/>
      <c r="AP393" s="144"/>
      <c r="AQ393" s="144"/>
      <c r="AR393" s="144"/>
      <c r="AS393" s="144"/>
      <c r="AT393" s="144"/>
      <c r="AU393" s="144"/>
      <c r="AV393" s="144"/>
      <c r="AW393" s="144"/>
      <c r="AX393" s="144"/>
      <c r="AY393" s="144"/>
      <c r="AZ393" s="144"/>
      <c r="BA393" s="144"/>
      <c r="BB393" s="144"/>
      <c r="BC393" s="144"/>
      <c r="BD393" s="144"/>
      <c r="BE393" s="144"/>
      <c r="BF393" s="144"/>
      <c r="BG393" s="144"/>
      <c r="BH393" s="144"/>
      <c r="BI393" s="144"/>
      <c r="BJ393" s="144"/>
      <c r="BK393" s="144"/>
      <c r="BL393" s="144"/>
      <c r="BM393" s="144"/>
      <c r="BN393" s="144"/>
      <c r="BO393" s="144"/>
      <c r="BP393" s="144"/>
      <c r="BQ393" s="144"/>
      <c r="BR393" s="144"/>
      <c r="BS393" s="144"/>
      <c r="BT393" s="144"/>
      <c r="BU393" s="144"/>
      <c r="BV393" s="144"/>
      <c r="BW393" s="144"/>
      <c r="BX393" s="144"/>
      <c r="BY393" s="144"/>
      <c r="BZ393" s="144"/>
      <c r="CA393" s="144"/>
      <c r="CB393" s="144"/>
      <c r="CC393" s="144"/>
      <c r="CD393" s="144"/>
      <c r="CE393" s="144"/>
      <c r="CF393" s="144"/>
      <c r="CG393" s="144"/>
      <c r="CH393" s="144"/>
      <c r="CI393" s="144"/>
      <c r="CJ393" s="144"/>
      <c r="CK393" s="144"/>
      <c r="CL393" s="144"/>
      <c r="CM393" s="144"/>
      <c r="CN393" s="144"/>
      <c r="CO393" s="144"/>
      <c r="CP393" s="144"/>
      <c r="CQ393" s="144"/>
      <c r="CR393" s="144"/>
      <c r="CS393" s="144"/>
      <c r="CT393" s="144"/>
      <c r="CU393" s="144"/>
      <c r="CV393" s="144"/>
      <c r="CW393" s="144"/>
      <c r="CX393" s="144"/>
      <c r="CY393" s="144"/>
      <c r="CZ393" s="144"/>
      <c r="DA393" s="144"/>
      <c r="DB393" s="144"/>
      <c r="DC393" s="144"/>
      <c r="DD393" s="144"/>
      <c r="DE393" s="144"/>
      <c r="DF393" s="144"/>
      <c r="DG393" s="144"/>
      <c r="DH393" s="144"/>
      <c r="DI393" s="144"/>
      <c r="DJ393" s="144"/>
      <c r="DK393" s="144"/>
      <c r="DL393" s="144"/>
      <c r="DM393" s="144"/>
      <c r="DN393" s="144"/>
      <c r="DO393" s="144"/>
      <c r="DP393" s="144"/>
      <c r="DQ393" s="144"/>
      <c r="DR393" s="144"/>
      <c r="DS393" s="144"/>
      <c r="DT393" s="144"/>
      <c r="DU393" s="144"/>
      <c r="DV393" s="144"/>
      <c r="DW393" s="144"/>
      <c r="DX393" s="144"/>
      <c r="DY393" s="144"/>
      <c r="DZ393" s="144"/>
      <c r="EA393" s="144"/>
      <c r="EB393" s="144"/>
      <c r="EC393" s="144"/>
      <c r="ED393" s="144"/>
      <c r="EE393" s="144"/>
      <c r="EF393" s="144"/>
      <c r="EG393" s="144"/>
      <c r="EH393" s="144"/>
      <c r="EI393" s="144"/>
      <c r="EJ393" s="144"/>
      <c r="EK393" s="144"/>
      <c r="EL393" s="144"/>
      <c r="EM393" s="144"/>
      <c r="EN393" s="144"/>
      <c r="EO393" s="144"/>
      <c r="EP393" s="144"/>
      <c r="EQ393" s="144"/>
      <c r="ER393" s="144"/>
      <c r="ES393" s="144"/>
      <c r="ET393" s="144"/>
      <c r="EU393" s="144"/>
      <c r="EV393" s="144"/>
      <c r="EW393" s="144"/>
      <c r="EX393" s="144"/>
      <c r="EY393" s="144"/>
      <c r="EZ393" s="144"/>
      <c r="FA393" s="144"/>
      <c r="FB393" s="144"/>
      <c r="FC393" s="144"/>
      <c r="FD393" s="144"/>
      <c r="FE393" s="144"/>
      <c r="FF393" s="144"/>
      <c r="FG393" s="144"/>
      <c r="FH393" s="144"/>
      <c r="FI393" s="144"/>
      <c r="FJ393" s="144"/>
      <c r="FK393" s="144"/>
      <c r="FL393" s="144"/>
      <c r="FM393" s="144"/>
      <c r="FN393" s="144"/>
      <c r="FO393" s="144"/>
      <c r="FP393" s="144"/>
      <c r="FQ393" s="144"/>
      <c r="FR393" s="144"/>
      <c r="FS393" s="144"/>
      <c r="FT393" s="144"/>
      <c r="FU393" s="144"/>
      <c r="FV393" s="144"/>
      <c r="FW393" s="144"/>
      <c r="FX393" s="144"/>
      <c r="FY393" s="144"/>
      <c r="FZ393" s="144"/>
      <c r="GA393" s="144"/>
      <c r="GB393" s="144"/>
      <c r="GC393" s="144"/>
      <c r="GD393" s="144"/>
      <c r="GE393" s="144"/>
      <c r="GF393" s="144"/>
      <c r="GG393" s="144"/>
      <c r="GH393" s="144"/>
      <c r="GI393" s="144"/>
      <c r="GJ393" s="144"/>
      <c r="GK393" s="144"/>
      <c r="GL393" s="144"/>
      <c r="GM393" s="144"/>
      <c r="GN393" s="144"/>
      <c r="GO393" s="144"/>
      <c r="GP393" s="144"/>
      <c r="GQ393" s="144"/>
      <c r="GR393" s="144"/>
      <c r="GS393" s="144"/>
      <c r="GT393" s="144"/>
      <c r="GU393" s="144"/>
      <c r="GV393" s="144"/>
      <c r="GW393" s="144"/>
      <c r="GX393" s="144"/>
      <c r="GY393" s="144"/>
      <c r="GZ393" s="144"/>
      <c r="HA393" s="144"/>
      <c r="HB393" s="144"/>
      <c r="HC393" s="144"/>
      <c r="HD393" s="144"/>
      <c r="HE393" s="144"/>
      <c r="HF393" s="144"/>
      <c r="HG393" s="144"/>
      <c r="HH393" s="144"/>
      <c r="HI393" s="144"/>
      <c r="HJ393" s="144"/>
      <c r="HK393" s="144"/>
      <c r="HL393" s="144"/>
      <c r="HM393" s="144"/>
      <c r="HN393" s="144"/>
      <c r="HO393" s="144"/>
      <c r="HP393" s="144"/>
      <c r="HQ393" s="144"/>
      <c r="HR393" s="144"/>
      <c r="HS393" s="144"/>
      <c r="HT393" s="144"/>
      <c r="HU393" s="144"/>
      <c r="HV393" s="144"/>
      <c r="HW393" s="144"/>
      <c r="HX393" s="144"/>
      <c r="HY393" s="144"/>
      <c r="HZ393" s="144"/>
      <c r="IA393" s="144"/>
      <c r="IB393" s="144"/>
      <c r="IC393" s="144"/>
      <c r="ID393" s="144"/>
      <c r="IE393" s="144"/>
      <c r="IF393" s="144"/>
      <c r="IG393" s="144"/>
      <c r="IH393" s="144"/>
      <c r="II393" s="144"/>
      <c r="IJ393" s="144"/>
      <c r="IK393" s="144"/>
      <c r="IL393" s="144"/>
      <c r="IM393" s="144"/>
      <c r="IN393" s="144"/>
      <c r="IO393" s="144"/>
      <c r="IP393" s="144"/>
      <c r="IQ393" s="144"/>
      <c r="IR393" s="144"/>
      <c r="IS393" s="144"/>
      <c r="IT393" s="144"/>
      <c r="IU393" s="144"/>
      <c r="IV393" s="144"/>
      <c r="IW393" s="144"/>
      <c r="IX393" s="144"/>
      <c r="IY393" s="144"/>
      <c r="IZ393" s="144"/>
      <c r="JA393" s="144"/>
      <c r="JB393" s="144"/>
      <c r="JC393" s="144"/>
      <c r="JD393" s="144"/>
      <c r="JE393" s="144"/>
      <c r="JF393" s="144"/>
      <c r="JG393" s="144"/>
      <c r="JH393" s="144"/>
      <c r="JI393" s="144"/>
      <c r="JJ393" s="144"/>
      <c r="JK393" s="144"/>
      <c r="JL393" s="144"/>
      <c r="JM393" s="144"/>
      <c r="JN393" s="144"/>
      <c r="JO393" s="144"/>
      <c r="JP393" s="144"/>
      <c r="JQ393" s="144"/>
      <c r="JR393" s="144"/>
      <c r="JS393" s="144"/>
      <c r="JT393" s="144"/>
      <c r="JU393" s="144"/>
      <c r="JV393" s="144"/>
      <c r="JW393" s="144"/>
      <c r="JX393" s="144"/>
      <c r="JY393" s="144"/>
      <c r="JZ393" s="144"/>
      <c r="KA393" s="144"/>
      <c r="KB393" s="144"/>
      <c r="KC393" s="144"/>
      <c r="KD393" s="144"/>
      <c r="KE393" s="144"/>
      <c r="KF393" s="144"/>
      <c r="KG393" s="144"/>
      <c r="KH393" s="144"/>
      <c r="KI393" s="144"/>
      <c r="KJ393" s="144"/>
      <c r="KK393" s="144"/>
      <c r="KL393" s="144"/>
      <c r="KM393" s="144"/>
      <c r="KN393" s="144"/>
      <c r="KO393" s="144"/>
      <c r="KP393" s="144"/>
      <c r="KQ393" s="144"/>
      <c r="KR393" s="144"/>
      <c r="KS393" s="144"/>
      <c r="KT393" s="144"/>
      <c r="KU393" s="144"/>
      <c r="KV393" s="144"/>
      <c r="KW393" s="144"/>
      <c r="KX393" s="144"/>
      <c r="KY393" s="144"/>
      <c r="KZ393" s="144"/>
      <c r="LA393" s="144"/>
      <c r="LB393" s="144"/>
      <c r="LC393" s="144"/>
      <c r="LD393" s="144"/>
      <c r="LE393" s="144"/>
      <c r="LF393" s="144"/>
      <c r="LG393" s="144"/>
      <c r="LH393" s="144"/>
      <c r="LI393" s="144"/>
      <c r="LJ393" s="144"/>
      <c r="LK393" s="144"/>
      <c r="LL393" s="144"/>
      <c r="LM393" s="144"/>
      <c r="LN393" s="144"/>
      <c r="LO393" s="144"/>
      <c r="LP393" s="144"/>
      <c r="LQ393" s="144"/>
      <c r="LR393" s="144"/>
      <c r="LS393" s="144"/>
      <c r="LT393" s="144"/>
      <c r="LU393" s="144"/>
      <c r="LV393" s="144"/>
      <c r="LW393" s="144"/>
      <c r="LX393" s="144"/>
      <c r="LY393" s="144"/>
      <c r="LZ393" s="144"/>
      <c r="MA393" s="144"/>
      <c r="MB393" s="144"/>
      <c r="MC393" s="144"/>
      <c r="MD393" s="144"/>
      <c r="ME393" s="144"/>
      <c r="MF393" s="144"/>
      <c r="MG393" s="144"/>
      <c r="MH393" s="144"/>
      <c r="MI393" s="144"/>
      <c r="MJ393" s="144"/>
      <c r="MK393" s="144"/>
      <c r="ML393" s="144"/>
      <c r="MM393" s="144"/>
      <c r="MN393" s="144"/>
      <c r="MO393" s="144"/>
      <c r="MP393" s="144"/>
      <c r="MQ393" s="144"/>
      <c r="MR393" s="144"/>
      <c r="MS393" s="144"/>
      <c r="MT393" s="144"/>
      <c r="MU393" s="144"/>
      <c r="MV393" s="144"/>
      <c r="MW393" s="144"/>
      <c r="MX393" s="144"/>
      <c r="MY393" s="144"/>
      <c r="MZ393" s="144"/>
      <c r="NA393" s="144"/>
      <c r="NB393" s="144"/>
      <c r="NC393" s="144"/>
      <c r="ND393" s="144"/>
      <c r="NE393" s="144"/>
      <c r="NF393" s="144"/>
      <c r="NG393" s="144"/>
      <c r="NH393" s="144"/>
      <c r="NI393" s="144"/>
      <c r="NJ393" s="144"/>
      <c r="NK393" s="144"/>
      <c r="NL393" s="144"/>
      <c r="NM393" s="144"/>
      <c r="NN393" s="144"/>
      <c r="NO393" s="144"/>
      <c r="NP393" s="144"/>
      <c r="NQ393" s="144"/>
      <c r="NR393" s="144"/>
      <c r="NS393" s="144"/>
      <c r="NT393" s="144"/>
      <c r="NU393" s="144"/>
      <c r="NV393" s="144"/>
      <c r="NW393" s="144"/>
      <c r="NX393" s="144"/>
      <c r="NY393" s="144"/>
      <c r="NZ393" s="144"/>
      <c r="OA393" s="144"/>
      <c r="OB393" s="144"/>
      <c r="OC393" s="144"/>
      <c r="OD393" s="144"/>
      <c r="OE393" s="144"/>
      <c r="OF393" s="144"/>
      <c r="OG393" s="144"/>
      <c r="OH393" s="144"/>
      <c r="OI393" s="144"/>
      <c r="OJ393" s="144"/>
      <c r="OK393" s="144"/>
      <c r="OL393" s="144"/>
      <c r="OM393" s="144"/>
      <c r="ON393" s="144"/>
      <c r="OO393" s="144"/>
      <c r="OP393" s="144"/>
      <c r="OQ393" s="144"/>
      <c r="OR393" s="144"/>
      <c r="OS393" s="144"/>
      <c r="OT393" s="144"/>
      <c r="OU393" s="144"/>
      <c r="OV393" s="144"/>
      <c r="OW393" s="144"/>
      <c r="OX393" s="144"/>
      <c r="OY393" s="144"/>
      <c r="OZ393" s="144"/>
      <c r="PA393" s="144"/>
      <c r="PB393" s="144"/>
      <c r="PC393" s="144"/>
      <c r="PD393" s="144"/>
      <c r="PE393" s="144"/>
      <c r="PF393" s="144"/>
      <c r="PG393" s="144"/>
      <c r="PH393" s="144"/>
      <c r="PI393" s="144"/>
      <c r="PJ393" s="144"/>
      <c r="PK393" s="144"/>
      <c r="PL393" s="144"/>
      <c r="PM393" s="144"/>
      <c r="PN393" s="144"/>
      <c r="PO393" s="144"/>
      <c r="PP393" s="144"/>
      <c r="PQ393" s="144"/>
      <c r="PR393" s="144"/>
      <c r="PS393" s="144"/>
      <c r="PT393" s="144"/>
      <c r="PU393" s="144"/>
      <c r="PV393" s="144"/>
      <c r="PW393" s="144"/>
      <c r="PX393" s="144"/>
      <c r="PY393" s="144"/>
      <c r="PZ393" s="144"/>
      <c r="QA393" s="144"/>
      <c r="QB393" s="144"/>
      <c r="QC393" s="144"/>
      <c r="QD393" s="144"/>
      <c r="QE393" s="144"/>
      <c r="QF393" s="144"/>
      <c r="QG393" s="144"/>
      <c r="QH393" s="144"/>
      <c r="QI393" s="144"/>
      <c r="QJ393" s="144"/>
      <c r="QK393" s="144"/>
      <c r="QL393" s="144"/>
      <c r="QM393" s="144"/>
      <c r="QN393" s="144"/>
      <c r="QO393" s="144"/>
      <c r="QP393" s="144"/>
      <c r="QQ393" s="144"/>
      <c r="QR393" s="144"/>
      <c r="QS393" s="144"/>
      <c r="QT393" s="144"/>
      <c r="QU393" s="144"/>
      <c r="QV393" s="144"/>
      <c r="QW393" s="144"/>
      <c r="QX393" s="144"/>
      <c r="QY393" s="144"/>
      <c r="QZ393" s="144"/>
      <c r="RA393" s="144"/>
      <c r="RB393" s="144"/>
      <c r="RC393" s="144"/>
      <c r="RD393" s="144"/>
      <c r="RE393" s="144"/>
      <c r="RF393" s="144"/>
      <c r="RG393" s="144"/>
      <c r="RH393" s="144"/>
      <c r="RI393" s="144"/>
      <c r="RJ393" s="144"/>
      <c r="RK393" s="144"/>
      <c r="RL393" s="144"/>
      <c r="RM393" s="144"/>
      <c r="RN393" s="144"/>
      <c r="RO393" s="144"/>
      <c r="RP393" s="144"/>
      <c r="RQ393" s="144"/>
      <c r="RR393" s="144"/>
      <c r="RS393" s="144"/>
      <c r="RT393" s="144"/>
      <c r="RU393" s="144"/>
      <c r="RV393" s="144"/>
      <c r="RW393" s="144"/>
      <c r="RX393" s="144"/>
      <c r="RY393" s="144"/>
      <c r="RZ393" s="144"/>
      <c r="SA393" s="144"/>
      <c r="SB393" s="144"/>
      <c r="SC393" s="144"/>
      <c r="SD393" s="144"/>
      <c r="SE393" s="144"/>
      <c r="SF393" s="144"/>
      <c r="SG393" s="144"/>
      <c r="SH393" s="144"/>
      <c r="SI393" s="144"/>
      <c r="SJ393" s="144"/>
      <c r="SK393" s="144"/>
      <c r="SL393" s="144"/>
      <c r="SM393" s="144"/>
      <c r="SN393" s="144"/>
      <c r="SO393" s="144"/>
      <c r="SP393" s="144"/>
      <c r="SQ393" s="144"/>
      <c r="SR393" s="144"/>
      <c r="SS393" s="144"/>
      <c r="ST393" s="144"/>
      <c r="SU393" s="144"/>
      <c r="SV393" s="144"/>
      <c r="SW393" s="144"/>
      <c r="SX393" s="144"/>
      <c r="SY393" s="144"/>
      <c r="SZ393" s="144"/>
      <c r="TA393" s="144"/>
      <c r="TB393" s="144"/>
      <c r="TC393" s="144"/>
      <c r="TD393" s="144"/>
      <c r="TE393" s="144"/>
      <c r="TF393" s="144"/>
      <c r="TG393" s="144"/>
      <c r="TH393" s="144"/>
      <c r="TI393" s="144"/>
      <c r="TJ393" s="144"/>
      <c r="TK393" s="144"/>
      <c r="TL393" s="144"/>
      <c r="TM393" s="144"/>
      <c r="TN393" s="144"/>
      <c r="TO393" s="144"/>
      <c r="TP393" s="144"/>
      <c r="TQ393" s="144"/>
      <c r="TR393" s="144"/>
      <c r="TS393" s="144"/>
      <c r="TT393" s="144"/>
      <c r="TU393" s="144"/>
      <c r="TV393" s="144"/>
      <c r="TW393" s="144"/>
      <c r="TX393" s="144"/>
      <c r="TY393" s="144"/>
      <c r="TZ393" s="144"/>
      <c r="UA393" s="144"/>
      <c r="UB393" s="144"/>
      <c r="UC393" s="144"/>
      <c r="UD393" s="144"/>
      <c r="UE393" s="144"/>
      <c r="UF393" s="144"/>
      <c r="UG393" s="144"/>
      <c r="UH393" s="144"/>
      <c r="UI393" s="144"/>
      <c r="UJ393" s="144"/>
      <c r="UK393" s="144"/>
      <c r="UL393" s="144"/>
      <c r="UM393" s="144"/>
      <c r="UN393" s="144"/>
      <c r="UO393" s="144"/>
      <c r="UP393" s="144"/>
      <c r="UQ393" s="144"/>
      <c r="UR393" s="144"/>
      <c r="US393" s="144"/>
      <c r="UT393" s="144"/>
      <c r="UU393" s="144"/>
      <c r="UV393" s="144"/>
      <c r="UW393" s="144"/>
      <c r="UX393" s="144"/>
      <c r="UY393" s="144"/>
      <c r="UZ393" s="144"/>
      <c r="VA393" s="144"/>
      <c r="VB393" s="144"/>
      <c r="VC393" s="144"/>
      <c r="VD393" s="144"/>
      <c r="VE393" s="144"/>
      <c r="VF393" s="144"/>
      <c r="VG393" s="144"/>
      <c r="VH393" s="144"/>
      <c r="VI393" s="144"/>
      <c r="VJ393" s="144"/>
      <c r="VK393" s="144"/>
      <c r="VL393" s="144"/>
      <c r="VM393" s="144"/>
      <c r="VN393" s="144"/>
      <c r="VO393" s="144"/>
      <c r="VP393" s="144"/>
      <c r="VQ393" s="144"/>
      <c r="VR393" s="144"/>
      <c r="VS393" s="144"/>
      <c r="VT393" s="144"/>
      <c r="VU393" s="144"/>
      <c r="VV393" s="144"/>
      <c r="VW393" s="144"/>
      <c r="VX393" s="144"/>
      <c r="VY393" s="144"/>
      <c r="VZ393" s="144"/>
      <c r="WA393" s="144"/>
      <c r="WB393" s="144"/>
      <c r="WC393" s="144"/>
      <c r="WD393" s="144"/>
      <c r="WE393" s="144"/>
      <c r="WF393" s="144"/>
      <c r="WG393" s="144"/>
      <c r="WH393" s="144"/>
      <c r="WI393" s="144"/>
      <c r="WJ393" s="144"/>
      <c r="WK393" s="144"/>
      <c r="WL393" s="144"/>
      <c r="WM393" s="144"/>
      <c r="WN393" s="144"/>
      <c r="WO393" s="144"/>
      <c r="WP393" s="144"/>
      <c r="WQ393" s="144"/>
      <c r="WR393" s="144"/>
      <c r="WS393" s="144"/>
      <c r="WT393" s="144"/>
      <c r="WU393" s="144"/>
      <c r="WV393" s="144"/>
      <c r="WW393" s="144"/>
      <c r="WX393" s="144"/>
      <c r="WY393" s="144"/>
      <c r="WZ393" s="144"/>
      <c r="XA393" s="144"/>
      <c r="XB393" s="144"/>
      <c r="XC393" s="144"/>
      <c r="XD393" s="144"/>
      <c r="XE393" s="144"/>
      <c r="XF393" s="144"/>
      <c r="XG393" s="144"/>
      <c r="XH393" s="144"/>
      <c r="XI393" s="144"/>
      <c r="XJ393" s="144"/>
      <c r="XK393" s="144"/>
      <c r="XL393" s="144"/>
      <c r="XM393" s="144"/>
      <c r="XN393" s="144"/>
      <c r="XO393" s="144"/>
      <c r="XP393" s="144"/>
      <c r="XQ393" s="144"/>
      <c r="XR393" s="144"/>
      <c r="XS393" s="144"/>
      <c r="XT393" s="144"/>
      <c r="XU393" s="144"/>
      <c r="XV393" s="144"/>
      <c r="XW393" s="144"/>
      <c r="XX393" s="144"/>
      <c r="XY393" s="144"/>
      <c r="XZ393" s="144"/>
      <c r="YA393" s="144"/>
      <c r="YB393" s="144"/>
      <c r="YC393" s="144"/>
      <c r="YD393" s="144"/>
      <c r="YE393" s="144"/>
      <c r="YF393" s="144"/>
      <c r="YG393" s="144"/>
      <c r="YH393" s="144"/>
      <c r="YI393" s="144"/>
      <c r="YJ393" s="144"/>
      <c r="YK393" s="144"/>
      <c r="YL393" s="144"/>
      <c r="YM393" s="144"/>
      <c r="YN393" s="144"/>
      <c r="YO393" s="144"/>
      <c r="YP393" s="144"/>
      <c r="YQ393" s="144"/>
      <c r="YR393" s="144"/>
      <c r="YS393" s="144"/>
      <c r="YT393" s="144"/>
      <c r="YU393" s="144"/>
      <c r="YV393" s="144"/>
      <c r="YW393" s="144"/>
      <c r="YX393" s="144"/>
      <c r="YY393" s="144"/>
      <c r="YZ393" s="144"/>
      <c r="ZA393" s="144"/>
      <c r="ZB393" s="144"/>
      <c r="ZC393" s="144"/>
      <c r="ZD393" s="144"/>
      <c r="ZE393" s="144"/>
      <c r="ZF393" s="144"/>
      <c r="ZG393" s="144"/>
      <c r="ZH393" s="144"/>
      <c r="ZI393" s="144"/>
      <c r="ZJ393" s="144"/>
      <c r="ZK393" s="144"/>
      <c r="ZL393" s="144"/>
      <c r="ZM393" s="144"/>
      <c r="ZN393" s="144"/>
      <c r="ZO393" s="144"/>
      <c r="ZP393" s="144"/>
      <c r="ZQ393" s="144"/>
      <c r="ZR393" s="144"/>
      <c r="ZS393" s="144"/>
      <c r="ZT393" s="144"/>
      <c r="ZU393" s="144"/>
      <c r="ZV393" s="144"/>
      <c r="ZW393" s="144"/>
      <c r="ZX393" s="144"/>
      <c r="ZY393" s="144"/>
      <c r="ZZ393" s="144"/>
      <c r="AAA393" s="144"/>
      <c r="AAB393" s="144"/>
      <c r="AAC393" s="144"/>
      <c r="AAD393" s="144"/>
      <c r="AAE393" s="144"/>
      <c r="AAF393" s="144"/>
      <c r="AAG393" s="144"/>
      <c r="AAH393" s="144"/>
      <c r="AAI393" s="144"/>
      <c r="AAJ393" s="144"/>
      <c r="AAK393" s="144"/>
      <c r="AAL393" s="144"/>
      <c r="AAM393" s="144"/>
      <c r="AAN393" s="144"/>
      <c r="AAO393" s="144"/>
      <c r="AAP393" s="144"/>
      <c r="AAQ393" s="144"/>
      <c r="AAR393" s="144"/>
      <c r="AAS393" s="144"/>
      <c r="AAT393" s="144"/>
      <c r="AAU393" s="144"/>
      <c r="AAV393" s="144"/>
      <c r="AAW393" s="144"/>
      <c r="AAX393" s="144"/>
      <c r="AAY393" s="144"/>
      <c r="AAZ393" s="144"/>
      <c r="ABA393" s="144"/>
      <c r="ABB393" s="144"/>
      <c r="ABC393" s="144"/>
      <c r="ABD393" s="144"/>
      <c r="ABE393" s="144"/>
      <c r="ABF393" s="144"/>
      <c r="ABG393" s="144"/>
      <c r="ABH393" s="144"/>
      <c r="ABI393" s="144"/>
      <c r="ABJ393" s="144"/>
      <c r="ABK393" s="144"/>
      <c r="ABL393" s="144"/>
      <c r="ABM393" s="144"/>
      <c r="ABN393" s="144"/>
      <c r="ABO393" s="144"/>
      <c r="ABP393" s="144"/>
      <c r="ABQ393" s="144"/>
      <c r="ABR393" s="144"/>
      <c r="ABS393" s="144"/>
      <c r="ABT393" s="144"/>
      <c r="ABU393" s="144"/>
      <c r="ABV393" s="144"/>
      <c r="ABW393" s="144"/>
      <c r="ABX393" s="144"/>
      <c r="ABY393" s="144"/>
      <c r="ABZ393" s="144"/>
      <c r="ACA393" s="144"/>
      <c r="ACB393" s="144"/>
      <c r="ACC393" s="144"/>
      <c r="ACD393" s="144"/>
      <c r="ACE393" s="144"/>
      <c r="ACF393" s="144"/>
      <c r="ACG393" s="144"/>
      <c r="ACH393" s="144"/>
      <c r="ACI393" s="144"/>
      <c r="ACJ393" s="144"/>
      <c r="ACK393" s="144"/>
      <c r="ACL393" s="144"/>
      <c r="ACM393" s="144"/>
      <c r="ACN393" s="144"/>
      <c r="ACO393" s="144"/>
      <c r="ACP393" s="144"/>
      <c r="ACQ393" s="144"/>
      <c r="ACR393" s="144"/>
      <c r="ACS393" s="144"/>
      <c r="ACT393" s="144"/>
      <c r="ACU393" s="144"/>
      <c r="ACV393" s="144"/>
      <c r="ACW393" s="144"/>
      <c r="ACX393" s="144"/>
      <c r="ACY393" s="144"/>
      <c r="ACZ393" s="144"/>
      <c r="ADA393" s="144"/>
    </row>
    <row r="394" spans="1:781" s="126" customFormat="1" ht="15" customHeight="1" x14ac:dyDescent="0.3">
      <c r="A394" s="216"/>
      <c r="B394" s="221"/>
      <c r="C394" s="261"/>
      <c r="D394" s="223"/>
      <c r="E394" s="219"/>
      <c r="F394" s="224"/>
      <c r="G394" s="218"/>
      <c r="H394" s="224"/>
      <c r="I394" s="225"/>
      <c r="J394" s="226"/>
      <c r="K394" s="216"/>
      <c r="L394" s="217"/>
      <c r="M394" s="218"/>
      <c r="N394" s="219"/>
      <c r="O394" s="220"/>
      <c r="P394" s="221"/>
      <c r="R394"/>
      <c r="S394" s="243" t="s">
        <v>1043</v>
      </c>
      <c r="T394" s="243" t="s">
        <v>1044</v>
      </c>
      <c r="U394" s="235" t="s">
        <v>1045</v>
      </c>
      <c r="V394" s="269"/>
      <c r="W394" s="267"/>
      <c r="X394" s="267"/>
      <c r="Y394" s="267"/>
      <c r="Z394" s="267"/>
      <c r="AA394" s="267"/>
      <c r="AB394" s="268"/>
      <c r="AC394" s="269"/>
      <c r="AD394" s="269"/>
      <c r="AE394" s="269"/>
      <c r="AF394" s="269"/>
      <c r="AG394" s="269"/>
      <c r="AH394" s="269"/>
      <c r="AI394" s="269"/>
      <c r="AJ394" s="269"/>
      <c r="AK394" s="269"/>
      <c r="AL394" s="269"/>
      <c r="AM394" s="269"/>
      <c r="AN394" s="269"/>
      <c r="AO394" s="269"/>
      <c r="AP394" s="144"/>
      <c r="AQ394" s="144"/>
      <c r="AR394" s="144"/>
      <c r="AS394" s="144"/>
      <c r="AT394" s="144"/>
      <c r="AU394" s="144"/>
      <c r="AV394" s="144"/>
      <c r="AW394" s="144"/>
      <c r="AX394" s="144"/>
      <c r="AY394" s="144"/>
      <c r="AZ394" s="144"/>
      <c r="BA394" s="144"/>
      <c r="BB394" s="144"/>
      <c r="BC394" s="144"/>
      <c r="BD394" s="144"/>
      <c r="BE394" s="144"/>
      <c r="BF394" s="144"/>
      <c r="BG394" s="144"/>
      <c r="BH394" s="144"/>
      <c r="BI394" s="144"/>
      <c r="BJ394" s="144"/>
      <c r="BK394" s="144"/>
      <c r="BL394" s="144"/>
      <c r="BM394" s="144"/>
      <c r="BN394" s="144"/>
      <c r="BO394" s="144"/>
      <c r="BP394" s="144"/>
      <c r="BQ394" s="144"/>
      <c r="BR394" s="144"/>
      <c r="BS394" s="144"/>
      <c r="BT394" s="144"/>
      <c r="BU394" s="144"/>
      <c r="BV394" s="144"/>
      <c r="BW394" s="144"/>
      <c r="BX394" s="144"/>
      <c r="BY394" s="144"/>
      <c r="BZ394" s="144"/>
      <c r="CA394" s="144"/>
      <c r="CB394" s="144"/>
      <c r="CC394" s="144"/>
      <c r="CD394" s="144"/>
      <c r="CE394" s="144"/>
      <c r="CF394" s="144"/>
      <c r="CG394" s="144"/>
      <c r="CH394" s="144"/>
      <c r="CI394" s="144"/>
      <c r="CJ394" s="144"/>
      <c r="CK394" s="144"/>
      <c r="CL394" s="144"/>
      <c r="CM394" s="144"/>
      <c r="CN394" s="144"/>
      <c r="CO394" s="144"/>
      <c r="CP394" s="144"/>
      <c r="CQ394" s="144"/>
      <c r="CR394" s="144"/>
      <c r="CS394" s="144"/>
      <c r="CT394" s="144"/>
      <c r="CU394" s="144"/>
      <c r="CV394" s="144"/>
      <c r="CW394" s="144"/>
      <c r="CX394" s="144"/>
      <c r="CY394" s="144"/>
      <c r="CZ394" s="144"/>
      <c r="DA394" s="144"/>
      <c r="DB394" s="144"/>
      <c r="DC394" s="144"/>
      <c r="DD394" s="144"/>
      <c r="DE394" s="144"/>
      <c r="DF394" s="144"/>
      <c r="DG394" s="144"/>
      <c r="DH394" s="144"/>
      <c r="DI394" s="144"/>
      <c r="DJ394" s="144"/>
      <c r="DK394" s="144"/>
      <c r="DL394" s="144"/>
      <c r="DM394" s="144"/>
      <c r="DN394" s="144"/>
      <c r="DO394" s="144"/>
      <c r="DP394" s="144"/>
      <c r="DQ394" s="144"/>
      <c r="DR394" s="144"/>
      <c r="DS394" s="144"/>
      <c r="DT394" s="144"/>
      <c r="DU394" s="144"/>
      <c r="DV394" s="144"/>
      <c r="DW394" s="144"/>
      <c r="DX394" s="144"/>
      <c r="DY394" s="144"/>
      <c r="DZ394" s="144"/>
      <c r="EA394" s="144"/>
      <c r="EB394" s="144"/>
      <c r="EC394" s="144"/>
      <c r="ED394" s="144"/>
      <c r="EE394" s="144"/>
      <c r="EF394" s="144"/>
      <c r="EG394" s="144"/>
      <c r="EH394" s="144"/>
      <c r="EI394" s="144"/>
      <c r="EJ394" s="144"/>
      <c r="EK394" s="144"/>
      <c r="EL394" s="144"/>
      <c r="EM394" s="144"/>
      <c r="EN394" s="144"/>
      <c r="EO394" s="144"/>
      <c r="EP394" s="144"/>
      <c r="EQ394" s="144"/>
      <c r="ER394" s="144"/>
      <c r="ES394" s="144"/>
      <c r="ET394" s="144"/>
      <c r="EU394" s="144"/>
      <c r="EV394" s="144"/>
      <c r="EW394" s="144"/>
      <c r="EX394" s="144"/>
      <c r="EY394" s="144"/>
      <c r="EZ394" s="144"/>
      <c r="FA394" s="144"/>
      <c r="FB394" s="144"/>
      <c r="FC394" s="144"/>
      <c r="FD394" s="144"/>
      <c r="FE394" s="144"/>
      <c r="FF394" s="144"/>
      <c r="FG394" s="144"/>
      <c r="FH394" s="144"/>
      <c r="FI394" s="144"/>
      <c r="FJ394" s="144"/>
      <c r="FK394" s="144"/>
      <c r="FL394" s="144"/>
      <c r="FM394" s="144"/>
      <c r="FN394" s="144"/>
      <c r="FO394" s="144"/>
      <c r="FP394" s="144"/>
      <c r="FQ394" s="144"/>
      <c r="FR394" s="144"/>
      <c r="FS394" s="144"/>
      <c r="FT394" s="144"/>
      <c r="FU394" s="144"/>
      <c r="FV394" s="144"/>
      <c r="FW394" s="144"/>
      <c r="FX394" s="144"/>
      <c r="FY394" s="144"/>
      <c r="FZ394" s="144"/>
      <c r="GA394" s="144"/>
      <c r="GB394" s="144"/>
      <c r="GC394" s="144"/>
      <c r="GD394" s="144"/>
      <c r="GE394" s="144"/>
      <c r="GF394" s="144"/>
      <c r="GG394" s="144"/>
      <c r="GH394" s="144"/>
      <c r="GI394" s="144"/>
      <c r="GJ394" s="144"/>
      <c r="GK394" s="144"/>
      <c r="GL394" s="144"/>
      <c r="GM394" s="144"/>
      <c r="GN394" s="144"/>
      <c r="GO394" s="144"/>
      <c r="GP394" s="144"/>
      <c r="GQ394" s="144"/>
      <c r="GR394" s="144"/>
      <c r="GS394" s="144"/>
      <c r="GT394" s="144"/>
      <c r="GU394" s="144"/>
      <c r="GV394" s="144"/>
      <c r="GW394" s="144"/>
      <c r="GX394" s="144"/>
      <c r="GY394" s="144"/>
      <c r="GZ394" s="144"/>
      <c r="HA394" s="144"/>
      <c r="HB394" s="144"/>
      <c r="HC394" s="144"/>
      <c r="HD394" s="144"/>
      <c r="HE394" s="144"/>
      <c r="HF394" s="144"/>
      <c r="HG394" s="144"/>
      <c r="HH394" s="144"/>
      <c r="HI394" s="144"/>
      <c r="HJ394" s="144"/>
      <c r="HK394" s="144"/>
      <c r="HL394" s="144"/>
      <c r="HM394" s="144"/>
      <c r="HN394" s="144"/>
      <c r="HO394" s="144"/>
      <c r="HP394" s="144"/>
      <c r="HQ394" s="144"/>
      <c r="HR394" s="144"/>
      <c r="HS394" s="144"/>
      <c r="HT394" s="144"/>
      <c r="HU394" s="144"/>
      <c r="HV394" s="144"/>
      <c r="HW394" s="144"/>
      <c r="HX394" s="144"/>
      <c r="HY394" s="144"/>
      <c r="HZ394" s="144"/>
      <c r="IA394" s="144"/>
      <c r="IB394" s="144"/>
      <c r="IC394" s="144"/>
      <c r="ID394" s="144"/>
      <c r="IE394" s="144"/>
      <c r="IF394" s="144"/>
      <c r="IG394" s="144"/>
      <c r="IH394" s="144"/>
      <c r="II394" s="144"/>
      <c r="IJ394" s="144"/>
      <c r="IK394" s="144"/>
      <c r="IL394" s="144"/>
      <c r="IM394" s="144"/>
      <c r="IN394" s="144"/>
      <c r="IO394" s="144"/>
      <c r="IP394" s="144"/>
      <c r="IQ394" s="144"/>
      <c r="IR394" s="144"/>
      <c r="IS394" s="144"/>
      <c r="IT394" s="144"/>
      <c r="IU394" s="144"/>
      <c r="IV394" s="144"/>
      <c r="IW394" s="144"/>
      <c r="IX394" s="144"/>
      <c r="IY394" s="144"/>
      <c r="IZ394" s="144"/>
      <c r="JA394" s="144"/>
      <c r="JB394" s="144"/>
      <c r="JC394" s="144"/>
      <c r="JD394" s="144"/>
      <c r="JE394" s="144"/>
      <c r="JF394" s="144"/>
      <c r="JG394" s="144"/>
      <c r="JH394" s="144"/>
      <c r="JI394" s="144"/>
      <c r="JJ394" s="144"/>
      <c r="JK394" s="144"/>
      <c r="JL394" s="144"/>
      <c r="JM394" s="144"/>
      <c r="JN394" s="144"/>
      <c r="JO394" s="144"/>
      <c r="JP394" s="144"/>
      <c r="JQ394" s="144"/>
      <c r="JR394" s="144"/>
      <c r="JS394" s="144"/>
      <c r="JT394" s="144"/>
      <c r="JU394" s="144"/>
      <c r="JV394" s="144"/>
      <c r="JW394" s="144"/>
      <c r="JX394" s="144"/>
      <c r="JY394" s="144"/>
      <c r="JZ394" s="144"/>
      <c r="KA394" s="144"/>
      <c r="KB394" s="144"/>
      <c r="KC394" s="144"/>
      <c r="KD394" s="144"/>
      <c r="KE394" s="144"/>
      <c r="KF394" s="144"/>
      <c r="KG394" s="144"/>
      <c r="KH394" s="144"/>
      <c r="KI394" s="144"/>
      <c r="KJ394" s="144"/>
      <c r="KK394" s="144"/>
      <c r="KL394" s="144"/>
      <c r="KM394" s="144"/>
      <c r="KN394" s="144"/>
      <c r="KO394" s="144"/>
      <c r="KP394" s="144"/>
      <c r="KQ394" s="144"/>
      <c r="KR394" s="144"/>
      <c r="KS394" s="144"/>
      <c r="KT394" s="144"/>
      <c r="KU394" s="144"/>
      <c r="KV394" s="144"/>
      <c r="KW394" s="144"/>
      <c r="KX394" s="144"/>
      <c r="KY394" s="144"/>
      <c r="KZ394" s="144"/>
      <c r="LA394" s="144"/>
      <c r="LB394" s="144"/>
      <c r="LC394" s="144"/>
      <c r="LD394" s="144"/>
      <c r="LE394" s="144"/>
      <c r="LF394" s="144"/>
      <c r="LG394" s="144"/>
      <c r="LH394" s="144"/>
      <c r="LI394" s="144"/>
      <c r="LJ394" s="144"/>
      <c r="LK394" s="144"/>
      <c r="LL394" s="144"/>
      <c r="LM394" s="144"/>
      <c r="LN394" s="144"/>
      <c r="LO394" s="144"/>
      <c r="LP394" s="144"/>
      <c r="LQ394" s="144"/>
      <c r="LR394" s="144"/>
      <c r="LS394" s="144"/>
      <c r="LT394" s="144"/>
      <c r="LU394" s="144"/>
      <c r="LV394" s="144"/>
      <c r="LW394" s="144"/>
      <c r="LX394" s="144"/>
      <c r="LY394" s="144"/>
      <c r="LZ394" s="144"/>
      <c r="MA394" s="144"/>
      <c r="MB394" s="144"/>
      <c r="MC394" s="144"/>
      <c r="MD394" s="144"/>
      <c r="ME394" s="144"/>
      <c r="MF394" s="144"/>
      <c r="MG394" s="144"/>
      <c r="MH394" s="144"/>
      <c r="MI394" s="144"/>
      <c r="MJ394" s="144"/>
      <c r="MK394" s="144"/>
      <c r="ML394" s="144"/>
      <c r="MM394" s="144"/>
      <c r="MN394" s="144"/>
      <c r="MO394" s="144"/>
      <c r="MP394" s="144"/>
      <c r="MQ394" s="144"/>
      <c r="MR394" s="144"/>
      <c r="MS394" s="144"/>
      <c r="MT394" s="144"/>
      <c r="MU394" s="144"/>
      <c r="MV394" s="144"/>
      <c r="MW394" s="144"/>
      <c r="MX394" s="144"/>
      <c r="MY394" s="144"/>
      <c r="MZ394" s="144"/>
      <c r="NA394" s="144"/>
      <c r="NB394" s="144"/>
      <c r="NC394" s="144"/>
      <c r="ND394" s="144"/>
      <c r="NE394" s="144"/>
      <c r="NF394" s="144"/>
      <c r="NG394" s="144"/>
      <c r="NH394" s="144"/>
      <c r="NI394" s="144"/>
      <c r="NJ394" s="144"/>
      <c r="NK394" s="144"/>
      <c r="NL394" s="144"/>
      <c r="NM394" s="144"/>
      <c r="NN394" s="144"/>
      <c r="NO394" s="144"/>
      <c r="NP394" s="144"/>
      <c r="NQ394" s="144"/>
      <c r="NR394" s="144"/>
      <c r="NS394" s="144"/>
      <c r="NT394" s="144"/>
      <c r="NU394" s="144"/>
      <c r="NV394" s="144"/>
      <c r="NW394" s="144"/>
      <c r="NX394" s="144"/>
      <c r="NY394" s="144"/>
      <c r="NZ394" s="144"/>
      <c r="OA394" s="144"/>
      <c r="OB394" s="144"/>
      <c r="OC394" s="144"/>
      <c r="OD394" s="144"/>
      <c r="OE394" s="144"/>
      <c r="OF394" s="144"/>
      <c r="OG394" s="144"/>
      <c r="OH394" s="144"/>
      <c r="OI394" s="144"/>
      <c r="OJ394" s="144"/>
      <c r="OK394" s="144"/>
      <c r="OL394" s="144"/>
      <c r="OM394" s="144"/>
      <c r="ON394" s="144"/>
      <c r="OO394" s="144"/>
      <c r="OP394" s="144"/>
      <c r="OQ394" s="144"/>
      <c r="OR394" s="144"/>
      <c r="OS394" s="144"/>
      <c r="OT394" s="144"/>
      <c r="OU394" s="144"/>
      <c r="OV394" s="144"/>
      <c r="OW394" s="144"/>
      <c r="OX394" s="144"/>
      <c r="OY394" s="144"/>
      <c r="OZ394" s="144"/>
      <c r="PA394" s="144"/>
      <c r="PB394" s="144"/>
      <c r="PC394" s="144"/>
      <c r="PD394" s="144"/>
      <c r="PE394" s="144"/>
      <c r="PF394" s="144"/>
      <c r="PG394" s="144"/>
      <c r="PH394" s="144"/>
      <c r="PI394" s="144"/>
      <c r="PJ394" s="144"/>
      <c r="PK394" s="144"/>
      <c r="PL394" s="144"/>
      <c r="PM394" s="144"/>
      <c r="PN394" s="144"/>
      <c r="PO394" s="144"/>
      <c r="PP394" s="144"/>
      <c r="PQ394" s="144"/>
      <c r="PR394" s="144"/>
      <c r="PS394" s="144"/>
      <c r="PT394" s="144"/>
      <c r="PU394" s="144"/>
      <c r="PV394" s="144"/>
      <c r="PW394" s="144"/>
      <c r="PX394" s="144"/>
      <c r="PY394" s="144"/>
      <c r="PZ394" s="144"/>
      <c r="QA394" s="144"/>
      <c r="QB394" s="144"/>
      <c r="QC394" s="144"/>
      <c r="QD394" s="144"/>
      <c r="QE394" s="144"/>
      <c r="QF394" s="144"/>
      <c r="QG394" s="144"/>
      <c r="QH394" s="144"/>
      <c r="QI394" s="144"/>
      <c r="QJ394" s="144"/>
      <c r="QK394" s="144"/>
      <c r="QL394" s="144"/>
      <c r="QM394" s="144"/>
      <c r="QN394" s="144"/>
      <c r="QO394" s="144"/>
      <c r="QP394" s="144"/>
      <c r="QQ394" s="144"/>
      <c r="QR394" s="144"/>
      <c r="QS394" s="144"/>
      <c r="QT394" s="144"/>
      <c r="QU394" s="144"/>
      <c r="QV394" s="144"/>
      <c r="QW394" s="144"/>
      <c r="QX394" s="144"/>
      <c r="QY394" s="144"/>
      <c r="QZ394" s="144"/>
      <c r="RA394" s="144"/>
      <c r="RB394" s="144"/>
      <c r="RC394" s="144"/>
      <c r="RD394" s="144"/>
      <c r="RE394" s="144"/>
      <c r="RF394" s="144"/>
      <c r="RG394" s="144"/>
      <c r="RH394" s="144"/>
      <c r="RI394" s="144"/>
      <c r="RJ394" s="144"/>
      <c r="RK394" s="144"/>
      <c r="RL394" s="144"/>
      <c r="RM394" s="144"/>
      <c r="RN394" s="144"/>
      <c r="RO394" s="144"/>
      <c r="RP394" s="144"/>
      <c r="RQ394" s="144"/>
      <c r="RR394" s="144"/>
      <c r="RS394" s="144"/>
      <c r="RT394" s="144"/>
      <c r="RU394" s="144"/>
      <c r="RV394" s="144"/>
      <c r="RW394" s="144"/>
      <c r="RX394" s="144"/>
      <c r="RY394" s="144"/>
      <c r="RZ394" s="144"/>
      <c r="SA394" s="144"/>
      <c r="SB394" s="144"/>
      <c r="SC394" s="144"/>
      <c r="SD394" s="144"/>
      <c r="SE394" s="144"/>
      <c r="SF394" s="144"/>
      <c r="SG394" s="144"/>
      <c r="SH394" s="144"/>
      <c r="SI394" s="144"/>
      <c r="SJ394" s="144"/>
      <c r="SK394" s="144"/>
      <c r="SL394" s="144"/>
      <c r="SM394" s="144"/>
      <c r="SN394" s="144"/>
      <c r="SO394" s="144"/>
      <c r="SP394" s="144"/>
      <c r="SQ394" s="144"/>
      <c r="SR394" s="144"/>
      <c r="SS394" s="144"/>
      <c r="ST394" s="144"/>
      <c r="SU394" s="144"/>
      <c r="SV394" s="144"/>
      <c r="SW394" s="144"/>
      <c r="SX394" s="144"/>
      <c r="SY394" s="144"/>
      <c r="SZ394" s="144"/>
      <c r="TA394" s="144"/>
      <c r="TB394" s="144"/>
      <c r="TC394" s="144"/>
      <c r="TD394" s="144"/>
      <c r="TE394" s="144"/>
      <c r="TF394" s="144"/>
      <c r="TG394" s="144"/>
      <c r="TH394" s="144"/>
      <c r="TI394" s="144"/>
      <c r="TJ394" s="144"/>
      <c r="TK394" s="144"/>
      <c r="TL394" s="144"/>
      <c r="TM394" s="144"/>
      <c r="TN394" s="144"/>
      <c r="TO394" s="144"/>
      <c r="TP394" s="144"/>
      <c r="TQ394" s="144"/>
      <c r="TR394" s="144"/>
      <c r="TS394" s="144"/>
      <c r="TT394" s="144"/>
      <c r="TU394" s="144"/>
      <c r="TV394" s="144"/>
      <c r="TW394" s="144"/>
      <c r="TX394" s="144"/>
      <c r="TY394" s="144"/>
      <c r="TZ394" s="144"/>
      <c r="UA394" s="144"/>
      <c r="UB394" s="144"/>
      <c r="UC394" s="144"/>
      <c r="UD394" s="144"/>
      <c r="UE394" s="144"/>
      <c r="UF394" s="144"/>
      <c r="UG394" s="144"/>
      <c r="UH394" s="144"/>
      <c r="UI394" s="144"/>
      <c r="UJ394" s="144"/>
      <c r="UK394" s="144"/>
      <c r="UL394" s="144"/>
      <c r="UM394" s="144"/>
      <c r="UN394" s="144"/>
      <c r="UO394" s="144"/>
      <c r="UP394" s="144"/>
      <c r="UQ394" s="144"/>
      <c r="UR394" s="144"/>
      <c r="US394" s="144"/>
      <c r="UT394" s="144"/>
      <c r="UU394" s="144"/>
      <c r="UV394" s="144"/>
      <c r="UW394" s="144"/>
      <c r="UX394" s="144"/>
      <c r="UY394" s="144"/>
      <c r="UZ394" s="144"/>
      <c r="VA394" s="144"/>
      <c r="VB394" s="144"/>
      <c r="VC394" s="144"/>
      <c r="VD394" s="144"/>
      <c r="VE394" s="144"/>
      <c r="VF394" s="144"/>
      <c r="VG394" s="144"/>
      <c r="VH394" s="144"/>
      <c r="VI394" s="144"/>
      <c r="VJ394" s="144"/>
      <c r="VK394" s="144"/>
      <c r="VL394" s="144"/>
      <c r="VM394" s="144"/>
      <c r="VN394" s="144"/>
      <c r="VO394" s="144"/>
      <c r="VP394" s="144"/>
      <c r="VQ394" s="144"/>
      <c r="VR394" s="144"/>
      <c r="VS394" s="144"/>
      <c r="VT394" s="144"/>
      <c r="VU394" s="144"/>
      <c r="VV394" s="144"/>
      <c r="VW394" s="144"/>
      <c r="VX394" s="144"/>
      <c r="VY394" s="144"/>
      <c r="VZ394" s="144"/>
      <c r="WA394" s="144"/>
      <c r="WB394" s="144"/>
      <c r="WC394" s="144"/>
      <c r="WD394" s="144"/>
      <c r="WE394" s="144"/>
      <c r="WF394" s="144"/>
      <c r="WG394" s="144"/>
      <c r="WH394" s="144"/>
      <c r="WI394" s="144"/>
      <c r="WJ394" s="144"/>
      <c r="WK394" s="144"/>
      <c r="WL394" s="144"/>
      <c r="WM394" s="144"/>
      <c r="WN394" s="144"/>
      <c r="WO394" s="144"/>
      <c r="WP394" s="144"/>
      <c r="WQ394" s="144"/>
      <c r="WR394" s="144"/>
      <c r="WS394" s="144"/>
      <c r="WT394" s="144"/>
      <c r="WU394" s="144"/>
      <c r="WV394" s="144"/>
      <c r="WW394" s="144"/>
      <c r="WX394" s="144"/>
      <c r="WY394" s="144"/>
      <c r="WZ394" s="144"/>
      <c r="XA394" s="144"/>
      <c r="XB394" s="144"/>
      <c r="XC394" s="144"/>
      <c r="XD394" s="144"/>
      <c r="XE394" s="144"/>
      <c r="XF394" s="144"/>
      <c r="XG394" s="144"/>
      <c r="XH394" s="144"/>
      <c r="XI394" s="144"/>
      <c r="XJ394" s="144"/>
      <c r="XK394" s="144"/>
      <c r="XL394" s="144"/>
      <c r="XM394" s="144"/>
      <c r="XN394" s="144"/>
      <c r="XO394" s="144"/>
      <c r="XP394" s="144"/>
      <c r="XQ394" s="144"/>
      <c r="XR394" s="144"/>
      <c r="XS394" s="144"/>
      <c r="XT394" s="144"/>
      <c r="XU394" s="144"/>
      <c r="XV394" s="144"/>
      <c r="XW394" s="144"/>
      <c r="XX394" s="144"/>
      <c r="XY394" s="144"/>
      <c r="XZ394" s="144"/>
      <c r="YA394" s="144"/>
      <c r="YB394" s="144"/>
      <c r="YC394" s="144"/>
      <c r="YD394" s="144"/>
      <c r="YE394" s="144"/>
      <c r="YF394" s="144"/>
      <c r="YG394" s="144"/>
      <c r="YH394" s="144"/>
      <c r="YI394" s="144"/>
      <c r="YJ394" s="144"/>
      <c r="YK394" s="144"/>
      <c r="YL394" s="144"/>
      <c r="YM394" s="144"/>
      <c r="YN394" s="144"/>
      <c r="YO394" s="144"/>
      <c r="YP394" s="144"/>
      <c r="YQ394" s="144"/>
      <c r="YR394" s="144"/>
      <c r="YS394" s="144"/>
      <c r="YT394" s="144"/>
      <c r="YU394" s="144"/>
      <c r="YV394" s="144"/>
      <c r="YW394" s="144"/>
      <c r="YX394" s="144"/>
      <c r="YY394" s="144"/>
      <c r="YZ394" s="144"/>
      <c r="ZA394" s="144"/>
      <c r="ZB394" s="144"/>
      <c r="ZC394" s="144"/>
      <c r="ZD394" s="144"/>
      <c r="ZE394" s="144"/>
      <c r="ZF394" s="144"/>
      <c r="ZG394" s="144"/>
      <c r="ZH394" s="144"/>
      <c r="ZI394" s="144"/>
      <c r="ZJ394" s="144"/>
      <c r="ZK394" s="144"/>
      <c r="ZL394" s="144"/>
      <c r="ZM394" s="144"/>
      <c r="ZN394" s="144"/>
      <c r="ZO394" s="144"/>
      <c r="ZP394" s="144"/>
      <c r="ZQ394" s="144"/>
      <c r="ZR394" s="144"/>
      <c r="ZS394" s="144"/>
      <c r="ZT394" s="144"/>
      <c r="ZU394" s="144"/>
      <c r="ZV394" s="144"/>
      <c r="ZW394" s="144"/>
      <c r="ZX394" s="144"/>
      <c r="ZY394" s="144"/>
      <c r="ZZ394" s="144"/>
      <c r="AAA394" s="144"/>
      <c r="AAB394" s="144"/>
      <c r="AAC394" s="144"/>
      <c r="AAD394" s="144"/>
      <c r="AAE394" s="144"/>
      <c r="AAF394" s="144"/>
      <c r="AAG394" s="144"/>
      <c r="AAH394" s="144"/>
      <c r="AAI394" s="144"/>
      <c r="AAJ394" s="144"/>
      <c r="AAK394" s="144"/>
      <c r="AAL394" s="144"/>
      <c r="AAM394" s="144"/>
      <c r="AAN394" s="144"/>
      <c r="AAO394" s="144"/>
      <c r="AAP394" s="144"/>
      <c r="AAQ394" s="144"/>
      <c r="AAR394" s="144"/>
      <c r="AAS394" s="144"/>
      <c r="AAT394" s="144"/>
      <c r="AAU394" s="144"/>
      <c r="AAV394" s="144"/>
      <c r="AAW394" s="144"/>
      <c r="AAX394" s="144"/>
      <c r="AAY394" s="144"/>
      <c r="AAZ394" s="144"/>
      <c r="ABA394" s="144"/>
      <c r="ABB394" s="144"/>
      <c r="ABC394" s="144"/>
      <c r="ABD394" s="144"/>
      <c r="ABE394" s="144"/>
      <c r="ABF394" s="144"/>
      <c r="ABG394" s="144"/>
      <c r="ABH394" s="144"/>
      <c r="ABI394" s="144"/>
      <c r="ABJ394" s="144"/>
      <c r="ABK394" s="144"/>
      <c r="ABL394" s="144"/>
      <c r="ABM394" s="144"/>
      <c r="ABN394" s="144"/>
      <c r="ABO394" s="144"/>
      <c r="ABP394" s="144"/>
      <c r="ABQ394" s="144"/>
      <c r="ABR394" s="144"/>
      <c r="ABS394" s="144"/>
      <c r="ABT394" s="144"/>
      <c r="ABU394" s="144"/>
      <c r="ABV394" s="144"/>
      <c r="ABW394" s="144"/>
      <c r="ABX394" s="144"/>
      <c r="ABY394" s="144"/>
      <c r="ABZ394" s="144"/>
      <c r="ACA394" s="144"/>
      <c r="ACB394" s="144"/>
      <c r="ACC394" s="144"/>
      <c r="ACD394" s="144"/>
      <c r="ACE394" s="144"/>
      <c r="ACF394" s="144"/>
      <c r="ACG394" s="144"/>
      <c r="ACH394" s="144"/>
      <c r="ACI394" s="144"/>
      <c r="ACJ394" s="144"/>
      <c r="ACK394" s="144"/>
      <c r="ACL394" s="144"/>
      <c r="ACM394" s="144"/>
      <c r="ACN394" s="144"/>
      <c r="ACO394" s="144"/>
      <c r="ACP394" s="144"/>
      <c r="ACQ394" s="144"/>
      <c r="ACR394" s="144"/>
      <c r="ACS394" s="144"/>
      <c r="ACT394" s="144"/>
      <c r="ACU394" s="144"/>
      <c r="ACV394" s="144"/>
      <c r="ACW394" s="144"/>
      <c r="ACX394" s="144"/>
      <c r="ACY394" s="144"/>
      <c r="ACZ394" s="144"/>
      <c r="ADA394" s="144"/>
    </row>
    <row r="395" spans="1:781" s="126" customFormat="1" ht="15" customHeight="1" x14ac:dyDescent="0.3">
      <c r="A395" s="216"/>
      <c r="B395" s="221"/>
      <c r="C395" s="271"/>
      <c r="D395" s="223"/>
      <c r="E395" s="219"/>
      <c r="F395" s="224"/>
      <c r="G395" s="218"/>
      <c r="H395" s="224"/>
      <c r="I395" s="225"/>
      <c r="J395" s="226"/>
      <c r="K395" s="216"/>
      <c r="L395" s="217"/>
      <c r="M395" s="218"/>
      <c r="N395" s="219"/>
      <c r="O395" s="220"/>
      <c r="P395" s="221"/>
      <c r="R395" s="222"/>
      <c r="S395" s="243" t="s">
        <v>747</v>
      </c>
      <c r="T395" s="243" t="s">
        <v>1046</v>
      </c>
      <c r="U395" s="235" t="s">
        <v>1047</v>
      </c>
      <c r="V395" s="269"/>
      <c r="W395" s="267"/>
      <c r="X395" s="267"/>
      <c r="Y395" s="267"/>
      <c r="Z395" s="267"/>
      <c r="AA395" s="267"/>
      <c r="AB395" s="268"/>
      <c r="AC395" s="269"/>
      <c r="AD395" s="269"/>
      <c r="AE395" s="269"/>
      <c r="AF395" s="269"/>
      <c r="AG395" s="269"/>
      <c r="AH395" s="269"/>
      <c r="AI395" s="269"/>
      <c r="AJ395" s="269"/>
      <c r="AK395" s="269"/>
      <c r="AL395" s="269"/>
      <c r="AM395" s="269"/>
      <c r="AN395" s="269"/>
      <c r="AO395" s="269"/>
      <c r="AP395" s="144"/>
      <c r="AQ395" s="144"/>
      <c r="AR395" s="144"/>
      <c r="AS395" s="144"/>
      <c r="AT395" s="144"/>
      <c r="AU395" s="144"/>
      <c r="AV395" s="144"/>
      <c r="AW395" s="144"/>
      <c r="AX395" s="144"/>
      <c r="AY395" s="144"/>
      <c r="AZ395" s="144"/>
      <c r="BA395" s="144"/>
      <c r="BB395" s="144"/>
      <c r="BC395" s="144"/>
      <c r="BD395" s="144"/>
      <c r="BE395" s="144"/>
      <c r="BF395" s="144"/>
      <c r="BG395" s="144"/>
      <c r="BH395" s="144"/>
      <c r="BI395" s="144"/>
      <c r="BJ395" s="144"/>
      <c r="BK395" s="144"/>
      <c r="BL395" s="144"/>
      <c r="BM395" s="144"/>
      <c r="BN395" s="144"/>
      <c r="BO395" s="144"/>
      <c r="BP395" s="144"/>
      <c r="BQ395" s="144"/>
      <c r="BR395" s="144"/>
      <c r="BS395" s="144"/>
      <c r="BT395" s="144"/>
      <c r="BU395" s="144"/>
      <c r="BV395" s="144"/>
      <c r="BW395" s="144"/>
      <c r="BX395" s="144"/>
      <c r="BY395" s="144"/>
      <c r="BZ395" s="144"/>
      <c r="CA395" s="144"/>
      <c r="CB395" s="144"/>
      <c r="CC395" s="144"/>
      <c r="CD395" s="144"/>
      <c r="CE395" s="144"/>
      <c r="CF395" s="144"/>
      <c r="CG395" s="144"/>
      <c r="CH395" s="144"/>
      <c r="CI395" s="144"/>
      <c r="CJ395" s="144"/>
      <c r="CK395" s="144"/>
      <c r="CL395" s="144"/>
      <c r="CM395" s="144"/>
      <c r="CN395" s="144"/>
      <c r="CO395" s="144"/>
      <c r="CP395" s="144"/>
      <c r="CQ395" s="144"/>
      <c r="CR395" s="144"/>
      <c r="CS395" s="144"/>
      <c r="CT395" s="144"/>
      <c r="CU395" s="144"/>
      <c r="CV395" s="144"/>
      <c r="CW395" s="144"/>
      <c r="CX395" s="144"/>
      <c r="CY395" s="144"/>
      <c r="CZ395" s="144"/>
      <c r="DA395" s="144"/>
      <c r="DB395" s="144"/>
      <c r="DC395" s="144"/>
      <c r="DD395" s="144"/>
      <c r="DE395" s="144"/>
      <c r="DF395" s="144"/>
      <c r="DG395" s="144"/>
      <c r="DH395" s="144"/>
      <c r="DI395" s="144"/>
      <c r="DJ395" s="144"/>
      <c r="DK395" s="144"/>
      <c r="DL395" s="144"/>
      <c r="DM395" s="144"/>
      <c r="DN395" s="144"/>
      <c r="DO395" s="144"/>
      <c r="DP395" s="144"/>
      <c r="DQ395" s="144"/>
      <c r="DR395" s="144"/>
      <c r="DS395" s="144"/>
      <c r="DT395" s="144"/>
      <c r="DU395" s="144"/>
      <c r="DV395" s="144"/>
      <c r="DW395" s="144"/>
      <c r="DX395" s="144"/>
      <c r="DY395" s="144"/>
      <c r="DZ395" s="144"/>
      <c r="EA395" s="144"/>
      <c r="EB395" s="144"/>
      <c r="EC395" s="144"/>
      <c r="ED395" s="144"/>
      <c r="EE395" s="144"/>
      <c r="EF395" s="144"/>
      <c r="EG395" s="144"/>
      <c r="EH395" s="144"/>
      <c r="EI395" s="144"/>
      <c r="EJ395" s="144"/>
      <c r="EK395" s="144"/>
      <c r="EL395" s="144"/>
      <c r="EM395" s="144"/>
      <c r="EN395" s="144"/>
      <c r="EO395" s="144"/>
      <c r="EP395" s="144"/>
      <c r="EQ395" s="144"/>
      <c r="ER395" s="144"/>
      <c r="ES395" s="144"/>
      <c r="ET395" s="144"/>
      <c r="EU395" s="144"/>
      <c r="EV395" s="144"/>
      <c r="EW395" s="144"/>
      <c r="EX395" s="144"/>
      <c r="EY395" s="144"/>
      <c r="EZ395" s="144"/>
      <c r="FA395" s="144"/>
      <c r="FB395" s="144"/>
      <c r="FC395" s="144"/>
      <c r="FD395" s="144"/>
      <c r="FE395" s="144"/>
      <c r="FF395" s="144"/>
      <c r="FG395" s="144"/>
      <c r="FH395" s="144"/>
      <c r="FI395" s="144"/>
      <c r="FJ395" s="144"/>
      <c r="FK395" s="144"/>
      <c r="FL395" s="144"/>
      <c r="FM395" s="144"/>
      <c r="FN395" s="144"/>
      <c r="FO395" s="144"/>
      <c r="FP395" s="144"/>
      <c r="FQ395" s="144"/>
      <c r="FR395" s="144"/>
      <c r="FS395" s="144"/>
      <c r="FT395" s="144"/>
      <c r="FU395" s="144"/>
      <c r="FV395" s="144"/>
      <c r="FW395" s="144"/>
      <c r="FX395" s="144"/>
      <c r="FY395" s="144"/>
      <c r="FZ395" s="144"/>
      <c r="GA395" s="144"/>
      <c r="GB395" s="144"/>
      <c r="GC395" s="144"/>
      <c r="GD395" s="144"/>
      <c r="GE395" s="144"/>
      <c r="GF395" s="144"/>
      <c r="GG395" s="144"/>
      <c r="GH395" s="144"/>
      <c r="GI395" s="144"/>
      <c r="GJ395" s="144"/>
      <c r="GK395" s="144"/>
      <c r="GL395" s="144"/>
      <c r="GM395" s="144"/>
      <c r="GN395" s="144"/>
      <c r="GO395" s="144"/>
      <c r="GP395" s="144"/>
      <c r="GQ395" s="144"/>
      <c r="GR395" s="144"/>
      <c r="GS395" s="144"/>
      <c r="GT395" s="144"/>
      <c r="GU395" s="144"/>
      <c r="GV395" s="144"/>
      <c r="GW395" s="144"/>
      <c r="GX395" s="144"/>
      <c r="GY395" s="144"/>
      <c r="GZ395" s="144"/>
      <c r="HA395" s="144"/>
      <c r="HB395" s="144"/>
      <c r="HC395" s="144"/>
      <c r="HD395" s="144"/>
      <c r="HE395" s="144"/>
      <c r="HF395" s="144"/>
      <c r="HG395" s="144"/>
      <c r="HH395" s="144"/>
      <c r="HI395" s="144"/>
      <c r="HJ395" s="144"/>
      <c r="HK395" s="144"/>
      <c r="HL395" s="144"/>
      <c r="HM395" s="144"/>
      <c r="HN395" s="144"/>
      <c r="HO395" s="144"/>
      <c r="HP395" s="144"/>
      <c r="HQ395" s="144"/>
      <c r="HR395" s="144"/>
      <c r="HS395" s="144"/>
      <c r="HT395" s="144"/>
      <c r="HU395" s="144"/>
      <c r="HV395" s="144"/>
      <c r="HW395" s="144"/>
      <c r="HX395" s="144"/>
      <c r="HY395" s="144"/>
      <c r="HZ395" s="144"/>
      <c r="IA395" s="144"/>
      <c r="IB395" s="144"/>
      <c r="IC395" s="144"/>
      <c r="ID395" s="144"/>
      <c r="IE395" s="144"/>
      <c r="IF395" s="144"/>
      <c r="IG395" s="144"/>
      <c r="IH395" s="144"/>
      <c r="II395" s="144"/>
      <c r="IJ395" s="144"/>
      <c r="IK395" s="144"/>
      <c r="IL395" s="144"/>
      <c r="IM395" s="144"/>
      <c r="IN395" s="144"/>
      <c r="IO395" s="144"/>
      <c r="IP395" s="144"/>
      <c r="IQ395" s="144"/>
      <c r="IR395" s="144"/>
      <c r="IS395" s="144"/>
      <c r="IT395" s="144"/>
      <c r="IU395" s="144"/>
      <c r="IV395" s="144"/>
      <c r="IW395" s="144"/>
      <c r="IX395" s="144"/>
      <c r="IY395" s="144"/>
      <c r="IZ395" s="144"/>
      <c r="JA395" s="144"/>
      <c r="JB395" s="144"/>
      <c r="JC395" s="144"/>
      <c r="JD395" s="144"/>
      <c r="JE395" s="144"/>
      <c r="JF395" s="144"/>
      <c r="JG395" s="144"/>
      <c r="JH395" s="144"/>
      <c r="JI395" s="144"/>
      <c r="JJ395" s="144"/>
      <c r="JK395" s="144"/>
      <c r="JL395" s="144"/>
      <c r="JM395" s="144"/>
      <c r="JN395" s="144"/>
      <c r="JO395" s="144"/>
      <c r="JP395" s="144"/>
      <c r="JQ395" s="144"/>
      <c r="JR395" s="144"/>
      <c r="JS395" s="144"/>
      <c r="JT395" s="144"/>
      <c r="JU395" s="144"/>
      <c r="JV395" s="144"/>
      <c r="JW395" s="144"/>
      <c r="JX395" s="144"/>
      <c r="JY395" s="144"/>
      <c r="JZ395" s="144"/>
      <c r="KA395" s="144"/>
      <c r="KB395" s="144"/>
      <c r="KC395" s="144"/>
      <c r="KD395" s="144"/>
      <c r="KE395" s="144"/>
      <c r="KF395" s="144"/>
      <c r="KG395" s="144"/>
      <c r="KH395" s="144"/>
      <c r="KI395" s="144"/>
      <c r="KJ395" s="144"/>
      <c r="KK395" s="144"/>
      <c r="KL395" s="144"/>
      <c r="KM395" s="144"/>
      <c r="KN395" s="144"/>
      <c r="KO395" s="144"/>
      <c r="KP395" s="144"/>
      <c r="KQ395" s="144"/>
      <c r="KR395" s="144"/>
      <c r="KS395" s="144"/>
      <c r="KT395" s="144"/>
      <c r="KU395" s="144"/>
      <c r="KV395" s="144"/>
      <c r="KW395" s="144"/>
      <c r="KX395" s="144"/>
      <c r="KY395" s="144"/>
      <c r="KZ395" s="144"/>
      <c r="LA395" s="144"/>
      <c r="LB395" s="144"/>
      <c r="LC395" s="144"/>
      <c r="LD395" s="144"/>
      <c r="LE395" s="144"/>
      <c r="LF395" s="144"/>
      <c r="LG395" s="144"/>
      <c r="LH395" s="144"/>
      <c r="LI395" s="144"/>
      <c r="LJ395" s="144"/>
      <c r="LK395" s="144"/>
      <c r="LL395" s="144"/>
      <c r="LM395" s="144"/>
      <c r="LN395" s="144"/>
      <c r="LO395" s="144"/>
      <c r="LP395" s="144"/>
      <c r="LQ395" s="144"/>
      <c r="LR395" s="144"/>
      <c r="LS395" s="144"/>
      <c r="LT395" s="144"/>
      <c r="LU395" s="144"/>
      <c r="LV395" s="144"/>
      <c r="LW395" s="144"/>
      <c r="LX395" s="144"/>
      <c r="LY395" s="144"/>
      <c r="LZ395" s="144"/>
      <c r="MA395" s="144"/>
      <c r="MB395" s="144"/>
      <c r="MC395" s="144"/>
      <c r="MD395" s="144"/>
      <c r="ME395" s="144"/>
      <c r="MF395" s="144"/>
      <c r="MG395" s="144"/>
      <c r="MH395" s="144"/>
      <c r="MI395" s="144"/>
      <c r="MJ395" s="144"/>
      <c r="MK395" s="144"/>
      <c r="ML395" s="144"/>
      <c r="MM395" s="144"/>
      <c r="MN395" s="144"/>
      <c r="MO395" s="144"/>
      <c r="MP395" s="144"/>
      <c r="MQ395" s="144"/>
      <c r="MR395" s="144"/>
      <c r="MS395" s="144"/>
      <c r="MT395" s="144"/>
      <c r="MU395" s="144"/>
      <c r="MV395" s="144"/>
      <c r="MW395" s="144"/>
      <c r="MX395" s="144"/>
      <c r="MY395" s="144"/>
      <c r="MZ395" s="144"/>
      <c r="NA395" s="144"/>
      <c r="NB395" s="144"/>
      <c r="NC395" s="144"/>
      <c r="ND395" s="144"/>
      <c r="NE395" s="144"/>
      <c r="NF395" s="144"/>
      <c r="NG395" s="144"/>
      <c r="NH395" s="144"/>
      <c r="NI395" s="144"/>
      <c r="NJ395" s="144"/>
      <c r="NK395" s="144"/>
      <c r="NL395" s="144"/>
      <c r="NM395" s="144"/>
      <c r="NN395" s="144"/>
      <c r="NO395" s="144"/>
      <c r="NP395" s="144"/>
      <c r="NQ395" s="144"/>
      <c r="NR395" s="144"/>
      <c r="NS395" s="144"/>
      <c r="NT395" s="144"/>
      <c r="NU395" s="144"/>
      <c r="NV395" s="144"/>
      <c r="NW395" s="144"/>
      <c r="NX395" s="144"/>
      <c r="NY395" s="144"/>
      <c r="NZ395" s="144"/>
      <c r="OA395" s="144"/>
      <c r="OB395" s="144"/>
      <c r="OC395" s="144"/>
      <c r="OD395" s="144"/>
      <c r="OE395" s="144"/>
      <c r="OF395" s="144"/>
      <c r="OG395" s="144"/>
      <c r="OH395" s="144"/>
      <c r="OI395" s="144"/>
      <c r="OJ395" s="144"/>
      <c r="OK395" s="144"/>
      <c r="OL395" s="144"/>
      <c r="OM395" s="144"/>
      <c r="ON395" s="144"/>
      <c r="OO395" s="144"/>
      <c r="OP395" s="144"/>
      <c r="OQ395" s="144"/>
      <c r="OR395" s="144"/>
      <c r="OS395" s="144"/>
      <c r="OT395" s="144"/>
      <c r="OU395" s="144"/>
      <c r="OV395" s="144"/>
      <c r="OW395" s="144"/>
      <c r="OX395" s="144"/>
      <c r="OY395" s="144"/>
      <c r="OZ395" s="144"/>
      <c r="PA395" s="144"/>
      <c r="PB395" s="144"/>
      <c r="PC395" s="144"/>
      <c r="PD395" s="144"/>
      <c r="PE395" s="144"/>
      <c r="PF395" s="144"/>
      <c r="PG395" s="144"/>
      <c r="PH395" s="144"/>
      <c r="PI395" s="144"/>
      <c r="PJ395" s="144"/>
      <c r="PK395" s="144"/>
      <c r="PL395" s="144"/>
      <c r="PM395" s="144"/>
      <c r="PN395" s="144"/>
      <c r="PO395" s="144"/>
      <c r="PP395" s="144"/>
      <c r="PQ395" s="144"/>
      <c r="PR395" s="144"/>
      <c r="PS395" s="144"/>
      <c r="PT395" s="144"/>
      <c r="PU395" s="144"/>
      <c r="PV395" s="144"/>
      <c r="PW395" s="144"/>
      <c r="PX395" s="144"/>
      <c r="PY395" s="144"/>
      <c r="PZ395" s="144"/>
      <c r="QA395" s="144"/>
      <c r="QB395" s="144"/>
      <c r="QC395" s="144"/>
      <c r="QD395" s="144"/>
      <c r="QE395" s="144"/>
      <c r="QF395" s="144"/>
      <c r="QG395" s="144"/>
      <c r="QH395" s="144"/>
      <c r="QI395" s="144"/>
      <c r="QJ395" s="144"/>
      <c r="QK395" s="144"/>
      <c r="QL395" s="144"/>
      <c r="QM395" s="144"/>
      <c r="QN395" s="144"/>
      <c r="QO395" s="144"/>
      <c r="QP395" s="144"/>
      <c r="QQ395" s="144"/>
      <c r="QR395" s="144"/>
      <c r="QS395" s="144"/>
      <c r="QT395" s="144"/>
      <c r="QU395" s="144"/>
      <c r="QV395" s="144"/>
      <c r="QW395" s="144"/>
      <c r="QX395" s="144"/>
      <c r="QY395" s="144"/>
      <c r="QZ395" s="144"/>
      <c r="RA395" s="144"/>
      <c r="RB395" s="144"/>
      <c r="RC395" s="144"/>
      <c r="RD395" s="144"/>
      <c r="RE395" s="144"/>
      <c r="RF395" s="144"/>
      <c r="RG395" s="144"/>
      <c r="RH395" s="144"/>
      <c r="RI395" s="144"/>
      <c r="RJ395" s="144"/>
      <c r="RK395" s="144"/>
      <c r="RL395" s="144"/>
      <c r="RM395" s="144"/>
      <c r="RN395" s="144"/>
      <c r="RO395" s="144"/>
      <c r="RP395" s="144"/>
      <c r="RQ395" s="144"/>
      <c r="RR395" s="144"/>
      <c r="RS395" s="144"/>
      <c r="RT395" s="144"/>
      <c r="RU395" s="144"/>
      <c r="RV395" s="144"/>
      <c r="RW395" s="144"/>
      <c r="RX395" s="144"/>
      <c r="RY395" s="144"/>
      <c r="RZ395" s="144"/>
      <c r="SA395" s="144"/>
      <c r="SB395" s="144"/>
      <c r="SC395" s="144"/>
      <c r="SD395" s="144"/>
      <c r="SE395" s="144"/>
      <c r="SF395" s="144"/>
      <c r="SG395" s="144"/>
      <c r="SH395" s="144"/>
      <c r="SI395" s="144"/>
      <c r="SJ395" s="144"/>
      <c r="SK395" s="144"/>
      <c r="SL395" s="144"/>
      <c r="SM395" s="144"/>
      <c r="SN395" s="144"/>
      <c r="SO395" s="144"/>
      <c r="SP395" s="144"/>
      <c r="SQ395" s="144"/>
      <c r="SR395" s="144"/>
      <c r="SS395" s="144"/>
      <c r="ST395" s="144"/>
      <c r="SU395" s="144"/>
      <c r="SV395" s="144"/>
      <c r="SW395" s="144"/>
      <c r="SX395" s="144"/>
      <c r="SY395" s="144"/>
      <c r="SZ395" s="144"/>
      <c r="TA395" s="144"/>
      <c r="TB395" s="144"/>
      <c r="TC395" s="144"/>
      <c r="TD395" s="144"/>
      <c r="TE395" s="144"/>
      <c r="TF395" s="144"/>
      <c r="TG395" s="144"/>
      <c r="TH395" s="144"/>
      <c r="TI395" s="144"/>
      <c r="TJ395" s="144"/>
      <c r="TK395" s="144"/>
      <c r="TL395" s="144"/>
      <c r="TM395" s="144"/>
      <c r="TN395" s="144"/>
      <c r="TO395" s="144"/>
      <c r="TP395" s="144"/>
      <c r="TQ395" s="144"/>
      <c r="TR395" s="144"/>
      <c r="TS395" s="144"/>
      <c r="TT395" s="144"/>
      <c r="TU395" s="144"/>
      <c r="TV395" s="144"/>
      <c r="TW395" s="144"/>
      <c r="TX395" s="144"/>
      <c r="TY395" s="144"/>
      <c r="TZ395" s="144"/>
      <c r="UA395" s="144"/>
      <c r="UB395" s="144"/>
      <c r="UC395" s="144"/>
      <c r="UD395" s="144"/>
      <c r="UE395" s="144"/>
      <c r="UF395" s="144"/>
      <c r="UG395" s="144"/>
      <c r="UH395" s="144"/>
      <c r="UI395" s="144"/>
      <c r="UJ395" s="144"/>
      <c r="UK395" s="144"/>
      <c r="UL395" s="144"/>
      <c r="UM395" s="144"/>
      <c r="UN395" s="144"/>
      <c r="UO395" s="144"/>
      <c r="UP395" s="144"/>
      <c r="UQ395" s="144"/>
      <c r="UR395" s="144"/>
      <c r="US395" s="144"/>
      <c r="UT395" s="144"/>
      <c r="UU395" s="144"/>
      <c r="UV395" s="144"/>
      <c r="UW395" s="144"/>
      <c r="UX395" s="144"/>
      <c r="UY395" s="144"/>
      <c r="UZ395" s="144"/>
      <c r="VA395" s="144"/>
      <c r="VB395" s="144"/>
      <c r="VC395" s="144"/>
      <c r="VD395" s="144"/>
      <c r="VE395" s="144"/>
      <c r="VF395" s="144"/>
      <c r="VG395" s="144"/>
      <c r="VH395" s="144"/>
      <c r="VI395" s="144"/>
      <c r="VJ395" s="144"/>
      <c r="VK395" s="144"/>
      <c r="VL395" s="144"/>
      <c r="VM395" s="144"/>
      <c r="VN395" s="144"/>
      <c r="VO395" s="144"/>
      <c r="VP395" s="144"/>
      <c r="VQ395" s="144"/>
      <c r="VR395" s="144"/>
      <c r="VS395" s="144"/>
      <c r="VT395" s="144"/>
      <c r="VU395" s="144"/>
      <c r="VV395" s="144"/>
      <c r="VW395" s="144"/>
      <c r="VX395" s="144"/>
      <c r="VY395" s="144"/>
      <c r="VZ395" s="144"/>
      <c r="WA395" s="144"/>
      <c r="WB395" s="144"/>
      <c r="WC395" s="144"/>
      <c r="WD395" s="144"/>
      <c r="WE395" s="144"/>
      <c r="WF395" s="144"/>
      <c r="WG395" s="144"/>
      <c r="WH395" s="144"/>
      <c r="WI395" s="144"/>
      <c r="WJ395" s="144"/>
      <c r="WK395" s="144"/>
      <c r="WL395" s="144"/>
      <c r="WM395" s="144"/>
      <c r="WN395" s="144"/>
      <c r="WO395" s="144"/>
      <c r="WP395" s="144"/>
      <c r="WQ395" s="144"/>
      <c r="WR395" s="144"/>
      <c r="WS395" s="144"/>
      <c r="WT395" s="144"/>
      <c r="WU395" s="144"/>
      <c r="WV395" s="144"/>
      <c r="WW395" s="144"/>
      <c r="WX395" s="144"/>
      <c r="WY395" s="144"/>
      <c r="WZ395" s="144"/>
      <c r="XA395" s="144"/>
      <c r="XB395" s="144"/>
      <c r="XC395" s="144"/>
      <c r="XD395" s="144"/>
      <c r="XE395" s="144"/>
      <c r="XF395" s="144"/>
      <c r="XG395" s="144"/>
      <c r="XH395" s="144"/>
      <c r="XI395" s="144"/>
      <c r="XJ395" s="144"/>
      <c r="XK395" s="144"/>
      <c r="XL395" s="144"/>
      <c r="XM395" s="144"/>
      <c r="XN395" s="144"/>
      <c r="XO395" s="144"/>
      <c r="XP395" s="144"/>
      <c r="XQ395" s="144"/>
      <c r="XR395" s="144"/>
      <c r="XS395" s="144"/>
      <c r="XT395" s="144"/>
      <c r="XU395" s="144"/>
      <c r="XV395" s="144"/>
      <c r="XW395" s="144"/>
      <c r="XX395" s="144"/>
      <c r="XY395" s="144"/>
      <c r="XZ395" s="144"/>
      <c r="YA395" s="144"/>
      <c r="YB395" s="144"/>
      <c r="YC395" s="144"/>
      <c r="YD395" s="144"/>
      <c r="YE395" s="144"/>
      <c r="YF395" s="144"/>
      <c r="YG395" s="144"/>
      <c r="YH395" s="144"/>
      <c r="YI395" s="144"/>
      <c r="YJ395" s="144"/>
      <c r="YK395" s="144"/>
      <c r="YL395" s="144"/>
      <c r="YM395" s="144"/>
      <c r="YN395" s="144"/>
      <c r="YO395" s="144"/>
      <c r="YP395" s="144"/>
      <c r="YQ395" s="144"/>
      <c r="YR395" s="144"/>
      <c r="YS395" s="144"/>
      <c r="YT395" s="144"/>
      <c r="YU395" s="144"/>
      <c r="YV395" s="144"/>
      <c r="YW395" s="144"/>
      <c r="YX395" s="144"/>
      <c r="YY395" s="144"/>
      <c r="YZ395" s="144"/>
      <c r="ZA395" s="144"/>
      <c r="ZB395" s="144"/>
      <c r="ZC395" s="144"/>
      <c r="ZD395" s="144"/>
      <c r="ZE395" s="144"/>
      <c r="ZF395" s="144"/>
      <c r="ZG395" s="144"/>
      <c r="ZH395" s="144"/>
      <c r="ZI395" s="144"/>
      <c r="ZJ395" s="144"/>
      <c r="ZK395" s="144"/>
      <c r="ZL395" s="144"/>
      <c r="ZM395" s="144"/>
      <c r="ZN395" s="144"/>
      <c r="ZO395" s="144"/>
      <c r="ZP395" s="144"/>
      <c r="ZQ395" s="144"/>
      <c r="ZR395" s="144"/>
      <c r="ZS395" s="144"/>
      <c r="ZT395" s="144"/>
      <c r="ZU395" s="144"/>
      <c r="ZV395" s="144"/>
      <c r="ZW395" s="144"/>
      <c r="ZX395" s="144"/>
      <c r="ZY395" s="144"/>
      <c r="ZZ395" s="144"/>
      <c r="AAA395" s="144"/>
      <c r="AAB395" s="144"/>
      <c r="AAC395" s="144"/>
      <c r="AAD395" s="144"/>
      <c r="AAE395" s="144"/>
      <c r="AAF395" s="144"/>
      <c r="AAG395" s="144"/>
      <c r="AAH395" s="144"/>
      <c r="AAI395" s="144"/>
      <c r="AAJ395" s="144"/>
      <c r="AAK395" s="144"/>
      <c r="AAL395" s="144"/>
      <c r="AAM395" s="144"/>
      <c r="AAN395" s="144"/>
      <c r="AAO395" s="144"/>
      <c r="AAP395" s="144"/>
      <c r="AAQ395" s="144"/>
      <c r="AAR395" s="144"/>
      <c r="AAS395" s="144"/>
      <c r="AAT395" s="144"/>
      <c r="AAU395" s="144"/>
      <c r="AAV395" s="144"/>
      <c r="AAW395" s="144"/>
      <c r="AAX395" s="144"/>
      <c r="AAY395" s="144"/>
      <c r="AAZ395" s="144"/>
      <c r="ABA395" s="144"/>
      <c r="ABB395" s="144"/>
      <c r="ABC395" s="144"/>
      <c r="ABD395" s="144"/>
      <c r="ABE395" s="144"/>
      <c r="ABF395" s="144"/>
      <c r="ABG395" s="144"/>
      <c r="ABH395" s="144"/>
      <c r="ABI395" s="144"/>
      <c r="ABJ395" s="144"/>
      <c r="ABK395" s="144"/>
      <c r="ABL395" s="144"/>
      <c r="ABM395" s="144"/>
      <c r="ABN395" s="144"/>
      <c r="ABO395" s="144"/>
      <c r="ABP395" s="144"/>
      <c r="ABQ395" s="144"/>
      <c r="ABR395" s="144"/>
      <c r="ABS395" s="144"/>
      <c r="ABT395" s="144"/>
      <c r="ABU395" s="144"/>
      <c r="ABV395" s="144"/>
      <c r="ABW395" s="144"/>
      <c r="ABX395" s="144"/>
      <c r="ABY395" s="144"/>
      <c r="ABZ395" s="144"/>
      <c r="ACA395" s="144"/>
      <c r="ACB395" s="144"/>
      <c r="ACC395" s="144"/>
      <c r="ACD395" s="144"/>
      <c r="ACE395" s="144"/>
      <c r="ACF395" s="144"/>
      <c r="ACG395" s="144"/>
      <c r="ACH395" s="144"/>
      <c r="ACI395" s="144"/>
      <c r="ACJ395" s="144"/>
      <c r="ACK395" s="144"/>
      <c r="ACL395" s="144"/>
      <c r="ACM395" s="144"/>
      <c r="ACN395" s="144"/>
      <c r="ACO395" s="144"/>
      <c r="ACP395" s="144"/>
      <c r="ACQ395" s="144"/>
      <c r="ACR395" s="144"/>
      <c r="ACS395" s="144"/>
      <c r="ACT395" s="144"/>
      <c r="ACU395" s="144"/>
      <c r="ACV395" s="144"/>
      <c r="ACW395" s="144"/>
      <c r="ACX395" s="144"/>
      <c r="ACY395" s="144"/>
      <c r="ACZ395" s="144"/>
      <c r="ADA395" s="144"/>
    </row>
    <row r="396" spans="1:781" s="126" customFormat="1" ht="15" customHeight="1" x14ac:dyDescent="0.3">
      <c r="A396" s="216"/>
      <c r="B396" s="221"/>
      <c r="C396" s="271"/>
      <c r="D396" s="223"/>
      <c r="E396" s="219"/>
      <c r="F396" s="224"/>
      <c r="G396" s="218"/>
      <c r="H396" s="224"/>
      <c r="I396" s="225"/>
      <c r="J396" s="226"/>
      <c r="K396" s="216"/>
      <c r="L396" s="217"/>
      <c r="M396" s="218"/>
      <c r="N396" s="219"/>
      <c r="O396" s="220"/>
      <c r="P396" s="221"/>
      <c r="R396" s="222"/>
      <c r="S396" s="243" t="s">
        <v>1048</v>
      </c>
      <c r="T396" s="243" t="s">
        <v>1049</v>
      </c>
      <c r="U396" s="235" t="s">
        <v>1050</v>
      </c>
      <c r="V396" s="269"/>
      <c r="W396" s="267"/>
      <c r="X396" s="267"/>
      <c r="Y396" s="267"/>
      <c r="Z396" s="267"/>
      <c r="AA396" s="267"/>
      <c r="AB396" s="268"/>
      <c r="AC396" s="269"/>
      <c r="AD396" s="269"/>
      <c r="AE396" s="269"/>
      <c r="AF396" s="269"/>
      <c r="AG396" s="269"/>
      <c r="AH396" s="269"/>
      <c r="AI396" s="269"/>
      <c r="AJ396" s="269"/>
      <c r="AK396" s="269"/>
      <c r="AL396" s="269"/>
      <c r="AM396" s="269"/>
      <c r="AN396" s="269"/>
      <c r="AO396" s="269"/>
      <c r="AP396" s="144"/>
      <c r="AQ396" s="144"/>
      <c r="AR396" s="144"/>
      <c r="AS396" s="144"/>
      <c r="AT396" s="144"/>
      <c r="AU396" s="144"/>
      <c r="AV396" s="144"/>
      <c r="AW396" s="144"/>
      <c r="AX396" s="144"/>
      <c r="AY396" s="144"/>
      <c r="AZ396" s="144"/>
      <c r="BA396" s="144"/>
      <c r="BB396" s="144"/>
      <c r="BC396" s="144"/>
      <c r="BD396" s="144"/>
      <c r="BE396" s="144"/>
      <c r="BF396" s="144"/>
      <c r="BG396" s="144"/>
      <c r="BH396" s="144"/>
      <c r="BI396" s="144"/>
      <c r="BJ396" s="144"/>
      <c r="BK396" s="144"/>
      <c r="BL396" s="144"/>
      <c r="BM396" s="144"/>
      <c r="BN396" s="144"/>
      <c r="BO396" s="144"/>
      <c r="BP396" s="144"/>
      <c r="BQ396" s="144"/>
      <c r="BR396" s="144"/>
      <c r="BS396" s="144"/>
      <c r="BT396" s="144"/>
      <c r="BU396" s="144"/>
      <c r="BV396" s="144"/>
      <c r="BW396" s="144"/>
      <c r="BX396" s="144"/>
      <c r="BY396" s="144"/>
      <c r="BZ396" s="144"/>
      <c r="CA396" s="144"/>
      <c r="CB396" s="144"/>
      <c r="CC396" s="144"/>
      <c r="CD396" s="144"/>
      <c r="CE396" s="144"/>
      <c r="CF396" s="144"/>
      <c r="CG396" s="144"/>
      <c r="CH396" s="144"/>
      <c r="CI396" s="144"/>
      <c r="CJ396" s="144"/>
      <c r="CK396" s="144"/>
      <c r="CL396" s="144"/>
      <c r="CM396" s="144"/>
      <c r="CN396" s="144"/>
      <c r="CO396" s="144"/>
      <c r="CP396" s="144"/>
      <c r="CQ396" s="144"/>
      <c r="CR396" s="144"/>
      <c r="CS396" s="144"/>
      <c r="CT396" s="144"/>
      <c r="CU396" s="144"/>
      <c r="CV396" s="144"/>
      <c r="CW396" s="144"/>
      <c r="CX396" s="144"/>
      <c r="CY396" s="144"/>
      <c r="CZ396" s="144"/>
      <c r="DA396" s="144"/>
      <c r="DB396" s="144"/>
      <c r="DC396" s="144"/>
      <c r="DD396" s="144"/>
      <c r="DE396" s="144"/>
      <c r="DF396" s="144"/>
      <c r="DG396" s="144"/>
      <c r="DH396" s="144"/>
      <c r="DI396" s="144"/>
      <c r="DJ396" s="144"/>
      <c r="DK396" s="144"/>
      <c r="DL396" s="144"/>
      <c r="DM396" s="144"/>
      <c r="DN396" s="144"/>
      <c r="DO396" s="144"/>
      <c r="DP396" s="144"/>
      <c r="DQ396" s="144"/>
      <c r="DR396" s="144"/>
      <c r="DS396" s="144"/>
      <c r="DT396" s="144"/>
      <c r="DU396" s="144"/>
      <c r="DV396" s="144"/>
      <c r="DW396" s="144"/>
      <c r="DX396" s="144"/>
      <c r="DY396" s="144"/>
      <c r="DZ396" s="144"/>
      <c r="EA396" s="144"/>
      <c r="EB396" s="144"/>
      <c r="EC396" s="144"/>
      <c r="ED396" s="144"/>
      <c r="EE396" s="144"/>
      <c r="EF396" s="144"/>
      <c r="EG396" s="144"/>
      <c r="EH396" s="144"/>
      <c r="EI396" s="144"/>
      <c r="EJ396" s="144"/>
      <c r="EK396" s="144"/>
      <c r="EL396" s="144"/>
      <c r="EM396" s="144"/>
      <c r="EN396" s="144"/>
      <c r="EO396" s="144"/>
      <c r="EP396" s="144"/>
      <c r="EQ396" s="144"/>
      <c r="ER396" s="144"/>
      <c r="ES396" s="144"/>
      <c r="ET396" s="144"/>
      <c r="EU396" s="144"/>
      <c r="EV396" s="144"/>
      <c r="EW396" s="144"/>
      <c r="EX396" s="144"/>
      <c r="EY396" s="144"/>
      <c r="EZ396" s="144"/>
      <c r="FA396" s="144"/>
      <c r="FB396" s="144"/>
      <c r="FC396" s="144"/>
      <c r="FD396" s="144"/>
      <c r="FE396" s="144"/>
      <c r="FF396" s="144"/>
      <c r="FG396" s="144"/>
      <c r="FH396" s="144"/>
      <c r="FI396" s="144"/>
      <c r="FJ396" s="144"/>
      <c r="FK396" s="144"/>
      <c r="FL396" s="144"/>
      <c r="FM396" s="144"/>
      <c r="FN396" s="144"/>
      <c r="FO396" s="144"/>
      <c r="FP396" s="144"/>
      <c r="FQ396" s="144"/>
      <c r="FR396" s="144"/>
      <c r="FS396" s="144"/>
      <c r="FT396" s="144"/>
      <c r="FU396" s="144"/>
      <c r="FV396" s="144"/>
      <c r="FW396" s="144"/>
      <c r="FX396" s="144"/>
      <c r="FY396" s="144"/>
      <c r="FZ396" s="144"/>
      <c r="GA396" s="144"/>
      <c r="GB396" s="144"/>
      <c r="GC396" s="144"/>
      <c r="GD396" s="144"/>
      <c r="GE396" s="144"/>
      <c r="GF396" s="144"/>
      <c r="GG396" s="144"/>
      <c r="GH396" s="144"/>
      <c r="GI396" s="144"/>
      <c r="GJ396" s="144"/>
      <c r="GK396" s="144"/>
      <c r="GL396" s="144"/>
      <c r="GM396" s="144"/>
      <c r="GN396" s="144"/>
      <c r="GO396" s="144"/>
      <c r="GP396" s="144"/>
      <c r="GQ396" s="144"/>
      <c r="GR396" s="144"/>
      <c r="GS396" s="144"/>
      <c r="GT396" s="144"/>
      <c r="GU396" s="144"/>
      <c r="GV396" s="144"/>
      <c r="GW396" s="144"/>
      <c r="GX396" s="144"/>
      <c r="GY396" s="144"/>
      <c r="GZ396" s="144"/>
      <c r="HA396" s="144"/>
      <c r="HB396" s="144"/>
      <c r="HC396" s="144"/>
      <c r="HD396" s="144"/>
      <c r="HE396" s="144"/>
      <c r="HF396" s="144"/>
      <c r="HG396" s="144"/>
      <c r="HH396" s="144"/>
      <c r="HI396" s="144"/>
      <c r="HJ396" s="144"/>
      <c r="HK396" s="144"/>
      <c r="HL396" s="144"/>
      <c r="HM396" s="144"/>
      <c r="HN396" s="144"/>
      <c r="HO396" s="144"/>
      <c r="HP396" s="144"/>
      <c r="HQ396" s="144"/>
      <c r="HR396" s="144"/>
      <c r="HS396" s="144"/>
      <c r="HT396" s="144"/>
      <c r="HU396" s="144"/>
      <c r="HV396" s="144"/>
      <c r="HW396" s="144"/>
      <c r="HX396" s="144"/>
      <c r="HY396" s="144"/>
      <c r="HZ396" s="144"/>
      <c r="IA396" s="144"/>
      <c r="IB396" s="144"/>
      <c r="IC396" s="144"/>
      <c r="ID396" s="144"/>
      <c r="IE396" s="144"/>
      <c r="IF396" s="144"/>
      <c r="IG396" s="144"/>
      <c r="IH396" s="144"/>
      <c r="II396" s="144"/>
      <c r="IJ396" s="144"/>
      <c r="IK396" s="144"/>
      <c r="IL396" s="144"/>
      <c r="IM396" s="144"/>
      <c r="IN396" s="144"/>
      <c r="IO396" s="144"/>
      <c r="IP396" s="144"/>
      <c r="IQ396" s="144"/>
      <c r="IR396" s="144"/>
      <c r="IS396" s="144"/>
      <c r="IT396" s="144"/>
      <c r="IU396" s="144"/>
      <c r="IV396" s="144"/>
      <c r="IW396" s="144"/>
      <c r="IX396" s="144"/>
      <c r="IY396" s="144"/>
      <c r="IZ396" s="144"/>
      <c r="JA396" s="144"/>
      <c r="JB396" s="144"/>
      <c r="JC396" s="144"/>
      <c r="JD396" s="144"/>
      <c r="JE396" s="144"/>
      <c r="JF396" s="144"/>
      <c r="JG396" s="144"/>
      <c r="JH396" s="144"/>
      <c r="JI396" s="144"/>
      <c r="JJ396" s="144"/>
      <c r="JK396" s="144"/>
      <c r="JL396" s="144"/>
      <c r="JM396" s="144"/>
      <c r="JN396" s="144"/>
      <c r="JO396" s="144"/>
      <c r="JP396" s="144"/>
      <c r="JQ396" s="144"/>
      <c r="JR396" s="144"/>
      <c r="JS396" s="144"/>
      <c r="JT396" s="144"/>
      <c r="JU396" s="144"/>
      <c r="JV396" s="144"/>
      <c r="JW396" s="144"/>
      <c r="JX396" s="144"/>
      <c r="JY396" s="144"/>
      <c r="JZ396" s="144"/>
      <c r="KA396" s="144"/>
      <c r="KB396" s="144"/>
      <c r="KC396" s="144"/>
      <c r="KD396" s="144"/>
      <c r="KE396" s="144"/>
      <c r="KF396" s="144"/>
      <c r="KG396" s="144"/>
      <c r="KH396" s="144"/>
      <c r="KI396" s="144"/>
      <c r="KJ396" s="144"/>
      <c r="KK396" s="144"/>
      <c r="KL396" s="144"/>
      <c r="KM396" s="144"/>
      <c r="KN396" s="144"/>
      <c r="KO396" s="144"/>
      <c r="KP396" s="144"/>
      <c r="KQ396" s="144"/>
      <c r="KR396" s="144"/>
      <c r="KS396" s="144"/>
      <c r="KT396" s="144"/>
      <c r="KU396" s="144"/>
      <c r="KV396" s="144"/>
      <c r="KW396" s="144"/>
      <c r="KX396" s="144"/>
      <c r="KY396" s="144"/>
      <c r="KZ396" s="144"/>
      <c r="LA396" s="144"/>
      <c r="LB396" s="144"/>
      <c r="LC396" s="144"/>
      <c r="LD396" s="144"/>
      <c r="LE396" s="144"/>
      <c r="LF396" s="144"/>
      <c r="LG396" s="144"/>
      <c r="LH396" s="144"/>
      <c r="LI396" s="144"/>
      <c r="LJ396" s="144"/>
      <c r="LK396" s="144"/>
      <c r="LL396" s="144"/>
      <c r="LM396" s="144"/>
      <c r="LN396" s="144"/>
      <c r="LO396" s="144"/>
      <c r="LP396" s="144"/>
      <c r="LQ396" s="144"/>
      <c r="LR396" s="144"/>
      <c r="LS396" s="144"/>
      <c r="LT396" s="144"/>
      <c r="LU396" s="144"/>
      <c r="LV396" s="144"/>
      <c r="LW396" s="144"/>
      <c r="LX396" s="144"/>
      <c r="LY396" s="144"/>
      <c r="LZ396" s="144"/>
      <c r="MA396" s="144"/>
      <c r="MB396" s="144"/>
      <c r="MC396" s="144"/>
      <c r="MD396" s="144"/>
      <c r="ME396" s="144"/>
      <c r="MF396" s="144"/>
      <c r="MG396" s="144"/>
      <c r="MH396" s="144"/>
      <c r="MI396" s="144"/>
      <c r="MJ396" s="144"/>
      <c r="MK396" s="144"/>
      <c r="ML396" s="144"/>
      <c r="MM396" s="144"/>
      <c r="MN396" s="144"/>
      <c r="MO396" s="144"/>
      <c r="MP396" s="144"/>
      <c r="MQ396" s="144"/>
      <c r="MR396" s="144"/>
      <c r="MS396" s="144"/>
      <c r="MT396" s="144"/>
      <c r="MU396" s="144"/>
      <c r="MV396" s="144"/>
      <c r="MW396" s="144"/>
      <c r="MX396" s="144"/>
      <c r="MY396" s="144"/>
      <c r="MZ396" s="144"/>
      <c r="NA396" s="144"/>
      <c r="NB396" s="144"/>
      <c r="NC396" s="144"/>
      <c r="ND396" s="144"/>
      <c r="NE396" s="144"/>
      <c r="NF396" s="144"/>
      <c r="NG396" s="144"/>
      <c r="NH396" s="144"/>
      <c r="NI396" s="144"/>
      <c r="NJ396" s="144"/>
      <c r="NK396" s="144"/>
      <c r="NL396" s="144"/>
      <c r="NM396" s="144"/>
      <c r="NN396" s="144"/>
      <c r="NO396" s="144"/>
      <c r="NP396" s="144"/>
      <c r="NQ396" s="144"/>
      <c r="NR396" s="144"/>
      <c r="NS396" s="144"/>
      <c r="NT396" s="144"/>
      <c r="NU396" s="144"/>
      <c r="NV396" s="144"/>
      <c r="NW396" s="144"/>
      <c r="NX396" s="144"/>
      <c r="NY396" s="144"/>
      <c r="NZ396" s="144"/>
      <c r="OA396" s="144"/>
      <c r="OB396" s="144"/>
      <c r="OC396" s="144"/>
      <c r="OD396" s="144"/>
      <c r="OE396" s="144"/>
      <c r="OF396" s="144"/>
      <c r="OG396" s="144"/>
      <c r="OH396" s="144"/>
      <c r="OI396" s="144"/>
      <c r="OJ396" s="144"/>
      <c r="OK396" s="144"/>
      <c r="OL396" s="144"/>
      <c r="OM396" s="144"/>
      <c r="ON396" s="144"/>
      <c r="OO396" s="144"/>
      <c r="OP396" s="144"/>
      <c r="OQ396" s="144"/>
      <c r="OR396" s="144"/>
      <c r="OS396" s="144"/>
      <c r="OT396" s="144"/>
      <c r="OU396" s="144"/>
      <c r="OV396" s="144"/>
      <c r="OW396" s="144"/>
      <c r="OX396" s="144"/>
      <c r="OY396" s="144"/>
      <c r="OZ396" s="144"/>
      <c r="PA396" s="144"/>
      <c r="PB396" s="144"/>
      <c r="PC396" s="144"/>
      <c r="PD396" s="144"/>
      <c r="PE396" s="144"/>
      <c r="PF396" s="144"/>
      <c r="PG396" s="144"/>
      <c r="PH396" s="144"/>
      <c r="PI396" s="144"/>
      <c r="PJ396" s="144"/>
      <c r="PK396" s="144"/>
      <c r="PL396" s="144"/>
      <c r="PM396" s="144"/>
      <c r="PN396" s="144"/>
      <c r="PO396" s="144"/>
      <c r="PP396" s="144"/>
      <c r="PQ396" s="144"/>
      <c r="PR396" s="144"/>
      <c r="PS396" s="144"/>
      <c r="PT396" s="144"/>
      <c r="PU396" s="144"/>
      <c r="PV396" s="144"/>
      <c r="PW396" s="144"/>
      <c r="PX396" s="144"/>
      <c r="PY396" s="144"/>
      <c r="PZ396" s="144"/>
      <c r="QA396" s="144"/>
      <c r="QB396" s="144"/>
      <c r="QC396" s="144"/>
      <c r="QD396" s="144"/>
      <c r="QE396" s="144"/>
      <c r="QF396" s="144"/>
      <c r="QG396" s="144"/>
      <c r="QH396" s="144"/>
      <c r="QI396" s="144"/>
      <c r="QJ396" s="144"/>
      <c r="QK396" s="144"/>
      <c r="QL396" s="144"/>
      <c r="QM396" s="144"/>
      <c r="QN396" s="144"/>
      <c r="QO396" s="144"/>
      <c r="QP396" s="144"/>
      <c r="QQ396" s="144"/>
      <c r="QR396" s="144"/>
      <c r="QS396" s="144"/>
      <c r="QT396" s="144"/>
      <c r="QU396" s="144"/>
      <c r="QV396" s="144"/>
      <c r="QW396" s="144"/>
      <c r="QX396" s="144"/>
      <c r="QY396" s="144"/>
      <c r="QZ396" s="144"/>
      <c r="RA396" s="144"/>
      <c r="RB396" s="144"/>
      <c r="RC396" s="144"/>
      <c r="RD396" s="144"/>
      <c r="RE396" s="144"/>
      <c r="RF396" s="144"/>
      <c r="RG396" s="144"/>
      <c r="RH396" s="144"/>
      <c r="RI396" s="144"/>
      <c r="RJ396" s="144"/>
      <c r="RK396" s="144"/>
      <c r="RL396" s="144"/>
      <c r="RM396" s="144"/>
      <c r="RN396" s="144"/>
      <c r="RO396" s="144"/>
      <c r="RP396" s="144"/>
      <c r="RQ396" s="144"/>
      <c r="RR396" s="144"/>
      <c r="RS396" s="144"/>
      <c r="RT396" s="144"/>
      <c r="RU396" s="144"/>
      <c r="RV396" s="144"/>
      <c r="RW396" s="144"/>
      <c r="RX396" s="144"/>
      <c r="RY396" s="144"/>
      <c r="RZ396" s="144"/>
      <c r="SA396" s="144"/>
      <c r="SB396" s="144"/>
      <c r="SC396" s="144"/>
      <c r="SD396" s="144"/>
      <c r="SE396" s="144"/>
      <c r="SF396" s="144"/>
      <c r="SG396" s="144"/>
      <c r="SH396" s="144"/>
      <c r="SI396" s="144"/>
      <c r="SJ396" s="144"/>
      <c r="SK396" s="144"/>
      <c r="SL396" s="144"/>
      <c r="SM396" s="144"/>
      <c r="SN396" s="144"/>
      <c r="SO396" s="144"/>
      <c r="SP396" s="144"/>
      <c r="SQ396" s="144"/>
      <c r="SR396" s="144"/>
      <c r="SS396" s="144"/>
      <c r="ST396" s="144"/>
      <c r="SU396" s="144"/>
      <c r="SV396" s="144"/>
      <c r="SW396" s="144"/>
      <c r="SX396" s="144"/>
      <c r="SY396" s="144"/>
      <c r="SZ396" s="144"/>
      <c r="TA396" s="144"/>
      <c r="TB396" s="144"/>
      <c r="TC396" s="144"/>
      <c r="TD396" s="144"/>
      <c r="TE396" s="144"/>
      <c r="TF396" s="144"/>
      <c r="TG396" s="144"/>
      <c r="TH396" s="144"/>
      <c r="TI396" s="144"/>
      <c r="TJ396" s="144"/>
      <c r="TK396" s="144"/>
      <c r="TL396" s="144"/>
      <c r="TM396" s="144"/>
      <c r="TN396" s="144"/>
      <c r="TO396" s="144"/>
      <c r="TP396" s="144"/>
      <c r="TQ396" s="144"/>
      <c r="TR396" s="144"/>
      <c r="TS396" s="144"/>
      <c r="TT396" s="144"/>
      <c r="TU396" s="144"/>
      <c r="TV396" s="144"/>
      <c r="TW396" s="144"/>
      <c r="TX396" s="144"/>
      <c r="TY396" s="144"/>
      <c r="TZ396" s="144"/>
      <c r="UA396" s="144"/>
      <c r="UB396" s="144"/>
      <c r="UC396" s="144"/>
      <c r="UD396" s="144"/>
      <c r="UE396" s="144"/>
      <c r="UF396" s="144"/>
      <c r="UG396" s="144"/>
      <c r="UH396" s="144"/>
      <c r="UI396" s="144"/>
      <c r="UJ396" s="144"/>
      <c r="UK396" s="144"/>
      <c r="UL396" s="144"/>
      <c r="UM396" s="144"/>
      <c r="UN396" s="144"/>
      <c r="UO396" s="144"/>
      <c r="UP396" s="144"/>
      <c r="UQ396" s="144"/>
      <c r="UR396" s="144"/>
      <c r="US396" s="144"/>
      <c r="UT396" s="144"/>
      <c r="UU396" s="144"/>
      <c r="UV396" s="144"/>
      <c r="UW396" s="144"/>
      <c r="UX396" s="144"/>
      <c r="UY396" s="144"/>
      <c r="UZ396" s="144"/>
      <c r="VA396" s="144"/>
      <c r="VB396" s="144"/>
      <c r="VC396" s="144"/>
      <c r="VD396" s="144"/>
      <c r="VE396" s="144"/>
      <c r="VF396" s="144"/>
      <c r="VG396" s="144"/>
      <c r="VH396" s="144"/>
      <c r="VI396" s="144"/>
      <c r="VJ396" s="144"/>
      <c r="VK396" s="144"/>
      <c r="VL396" s="144"/>
      <c r="VM396" s="144"/>
      <c r="VN396" s="144"/>
      <c r="VO396" s="144"/>
      <c r="VP396" s="144"/>
      <c r="VQ396" s="144"/>
      <c r="VR396" s="144"/>
      <c r="VS396" s="144"/>
      <c r="VT396" s="144"/>
      <c r="VU396" s="144"/>
      <c r="VV396" s="144"/>
      <c r="VW396" s="144"/>
      <c r="VX396" s="144"/>
      <c r="VY396" s="144"/>
      <c r="VZ396" s="144"/>
      <c r="WA396" s="144"/>
      <c r="WB396" s="144"/>
      <c r="WC396" s="144"/>
      <c r="WD396" s="144"/>
      <c r="WE396" s="144"/>
      <c r="WF396" s="144"/>
      <c r="WG396" s="144"/>
      <c r="WH396" s="144"/>
      <c r="WI396" s="144"/>
      <c r="WJ396" s="144"/>
      <c r="WK396" s="144"/>
      <c r="WL396" s="144"/>
      <c r="WM396" s="144"/>
      <c r="WN396" s="144"/>
      <c r="WO396" s="144"/>
      <c r="WP396" s="144"/>
      <c r="WQ396" s="144"/>
      <c r="WR396" s="144"/>
      <c r="WS396" s="144"/>
      <c r="WT396" s="144"/>
      <c r="WU396" s="144"/>
      <c r="WV396" s="144"/>
      <c r="WW396" s="144"/>
      <c r="WX396" s="144"/>
      <c r="WY396" s="144"/>
      <c r="WZ396" s="144"/>
      <c r="XA396" s="144"/>
      <c r="XB396" s="144"/>
      <c r="XC396" s="144"/>
      <c r="XD396" s="144"/>
      <c r="XE396" s="144"/>
      <c r="XF396" s="144"/>
      <c r="XG396" s="144"/>
      <c r="XH396" s="144"/>
      <c r="XI396" s="144"/>
      <c r="XJ396" s="144"/>
      <c r="XK396" s="144"/>
      <c r="XL396" s="144"/>
      <c r="XM396" s="144"/>
      <c r="XN396" s="144"/>
      <c r="XO396" s="144"/>
      <c r="XP396" s="144"/>
      <c r="XQ396" s="144"/>
      <c r="XR396" s="144"/>
      <c r="XS396" s="144"/>
      <c r="XT396" s="144"/>
      <c r="XU396" s="144"/>
      <c r="XV396" s="144"/>
      <c r="XW396" s="144"/>
      <c r="XX396" s="144"/>
      <c r="XY396" s="144"/>
      <c r="XZ396" s="144"/>
      <c r="YA396" s="144"/>
      <c r="YB396" s="144"/>
      <c r="YC396" s="144"/>
      <c r="YD396" s="144"/>
      <c r="YE396" s="144"/>
      <c r="YF396" s="144"/>
      <c r="YG396" s="144"/>
      <c r="YH396" s="144"/>
      <c r="YI396" s="144"/>
      <c r="YJ396" s="144"/>
      <c r="YK396" s="144"/>
      <c r="YL396" s="144"/>
      <c r="YM396" s="144"/>
      <c r="YN396" s="144"/>
      <c r="YO396" s="144"/>
      <c r="YP396" s="144"/>
      <c r="YQ396" s="144"/>
      <c r="YR396" s="144"/>
      <c r="YS396" s="144"/>
      <c r="YT396" s="144"/>
      <c r="YU396" s="144"/>
      <c r="YV396" s="144"/>
      <c r="YW396" s="144"/>
      <c r="YX396" s="144"/>
      <c r="YY396" s="144"/>
      <c r="YZ396" s="144"/>
      <c r="ZA396" s="144"/>
      <c r="ZB396" s="144"/>
      <c r="ZC396" s="144"/>
      <c r="ZD396" s="144"/>
      <c r="ZE396" s="144"/>
      <c r="ZF396" s="144"/>
      <c r="ZG396" s="144"/>
      <c r="ZH396" s="144"/>
      <c r="ZI396" s="144"/>
      <c r="ZJ396" s="144"/>
      <c r="ZK396" s="144"/>
      <c r="ZL396" s="144"/>
      <c r="ZM396" s="144"/>
      <c r="ZN396" s="144"/>
      <c r="ZO396" s="144"/>
      <c r="ZP396" s="144"/>
      <c r="ZQ396" s="144"/>
      <c r="ZR396" s="144"/>
      <c r="ZS396" s="144"/>
      <c r="ZT396" s="144"/>
      <c r="ZU396" s="144"/>
      <c r="ZV396" s="144"/>
      <c r="ZW396" s="144"/>
      <c r="ZX396" s="144"/>
      <c r="ZY396" s="144"/>
      <c r="ZZ396" s="144"/>
      <c r="AAA396" s="144"/>
      <c r="AAB396" s="144"/>
      <c r="AAC396" s="144"/>
      <c r="AAD396" s="144"/>
      <c r="AAE396" s="144"/>
      <c r="AAF396" s="144"/>
      <c r="AAG396" s="144"/>
      <c r="AAH396" s="144"/>
      <c r="AAI396" s="144"/>
      <c r="AAJ396" s="144"/>
      <c r="AAK396" s="144"/>
      <c r="AAL396" s="144"/>
      <c r="AAM396" s="144"/>
      <c r="AAN396" s="144"/>
      <c r="AAO396" s="144"/>
      <c r="AAP396" s="144"/>
      <c r="AAQ396" s="144"/>
      <c r="AAR396" s="144"/>
      <c r="AAS396" s="144"/>
      <c r="AAT396" s="144"/>
      <c r="AAU396" s="144"/>
      <c r="AAV396" s="144"/>
      <c r="AAW396" s="144"/>
      <c r="AAX396" s="144"/>
      <c r="AAY396" s="144"/>
      <c r="AAZ396" s="144"/>
      <c r="ABA396" s="144"/>
      <c r="ABB396" s="144"/>
      <c r="ABC396" s="144"/>
      <c r="ABD396" s="144"/>
      <c r="ABE396" s="144"/>
      <c r="ABF396" s="144"/>
      <c r="ABG396" s="144"/>
      <c r="ABH396" s="144"/>
      <c r="ABI396" s="144"/>
      <c r="ABJ396" s="144"/>
      <c r="ABK396" s="144"/>
      <c r="ABL396" s="144"/>
      <c r="ABM396" s="144"/>
      <c r="ABN396" s="144"/>
      <c r="ABO396" s="144"/>
      <c r="ABP396" s="144"/>
      <c r="ABQ396" s="144"/>
      <c r="ABR396" s="144"/>
      <c r="ABS396" s="144"/>
      <c r="ABT396" s="144"/>
      <c r="ABU396" s="144"/>
      <c r="ABV396" s="144"/>
      <c r="ABW396" s="144"/>
      <c r="ABX396" s="144"/>
      <c r="ABY396" s="144"/>
      <c r="ABZ396" s="144"/>
      <c r="ACA396" s="144"/>
      <c r="ACB396" s="144"/>
      <c r="ACC396" s="144"/>
      <c r="ACD396" s="144"/>
      <c r="ACE396" s="144"/>
      <c r="ACF396" s="144"/>
      <c r="ACG396" s="144"/>
      <c r="ACH396" s="144"/>
      <c r="ACI396" s="144"/>
      <c r="ACJ396" s="144"/>
      <c r="ACK396" s="144"/>
      <c r="ACL396" s="144"/>
      <c r="ACM396" s="144"/>
      <c r="ACN396" s="144"/>
      <c r="ACO396" s="144"/>
      <c r="ACP396" s="144"/>
      <c r="ACQ396" s="144"/>
      <c r="ACR396" s="144"/>
      <c r="ACS396" s="144"/>
      <c r="ACT396" s="144"/>
      <c r="ACU396" s="144"/>
      <c r="ACV396" s="144"/>
      <c r="ACW396" s="144"/>
      <c r="ACX396" s="144"/>
      <c r="ACY396" s="144"/>
      <c r="ACZ396" s="144"/>
      <c r="ADA396" s="144"/>
    </row>
    <row r="397" spans="1:781" s="126" customFormat="1" ht="15" customHeight="1" x14ac:dyDescent="0.3">
      <c r="A397" s="216"/>
      <c r="B397" s="221"/>
      <c r="C397" s="271"/>
      <c r="D397" s="272"/>
      <c r="E397" s="273"/>
      <c r="F397" s="273"/>
      <c r="G397" s="273"/>
      <c r="H397" s="273"/>
      <c r="I397" s="225"/>
      <c r="J397" s="274"/>
      <c r="K397" s="275"/>
      <c r="L397" s="276"/>
      <c r="M397" s="277"/>
      <c r="N397" s="278"/>
      <c r="O397" s="279"/>
      <c r="P397" s="280"/>
      <c r="R397" s="222"/>
      <c r="S397" s="243" t="s">
        <v>1051</v>
      </c>
      <c r="T397" s="243" t="s">
        <v>1052</v>
      </c>
      <c r="U397" s="269"/>
      <c r="V397" s="235" t="s">
        <v>1053</v>
      </c>
      <c r="W397" s="267"/>
      <c r="X397" s="267"/>
      <c r="Y397" s="267"/>
      <c r="Z397" s="267"/>
      <c r="AA397" s="267"/>
      <c r="AB397" s="268"/>
      <c r="AC397" s="269"/>
      <c r="AD397" s="269"/>
      <c r="AE397" s="281"/>
      <c r="AF397" s="281"/>
      <c r="AG397" s="281"/>
      <c r="AH397" s="281"/>
      <c r="AI397" s="281"/>
      <c r="AJ397" s="281"/>
      <c r="AK397" s="281"/>
      <c r="AL397" s="281"/>
      <c r="AM397" s="281"/>
      <c r="AN397" s="281"/>
      <c r="AO397" s="281"/>
      <c r="AP397" s="207"/>
      <c r="AQ397" s="207"/>
      <c r="AR397" s="207"/>
      <c r="AS397" s="207"/>
      <c r="AT397" s="207"/>
      <c r="AU397" s="207"/>
      <c r="AV397" s="207"/>
      <c r="AW397" s="207"/>
      <c r="AX397" s="207"/>
      <c r="AY397" s="207"/>
      <c r="AZ397" s="207"/>
      <c r="BA397" s="207"/>
      <c r="BB397" s="207"/>
      <c r="BC397" s="207"/>
      <c r="BD397" s="207"/>
      <c r="BE397" s="207"/>
      <c r="BF397" s="207"/>
      <c r="BG397" s="207"/>
      <c r="BH397" s="207"/>
      <c r="BI397" s="207"/>
      <c r="BJ397" s="207"/>
      <c r="BK397" s="207"/>
      <c r="BL397" s="207"/>
      <c r="BM397" s="207"/>
      <c r="BN397" s="207"/>
      <c r="BO397" s="207"/>
      <c r="BP397" s="207"/>
      <c r="BQ397" s="207"/>
      <c r="BR397" s="207"/>
      <c r="BS397" s="207"/>
      <c r="BT397" s="207"/>
      <c r="BU397" s="207"/>
      <c r="BV397" s="207"/>
      <c r="BW397" s="207"/>
      <c r="BX397" s="207"/>
      <c r="BY397" s="207"/>
      <c r="BZ397" s="207"/>
      <c r="CA397" s="207"/>
      <c r="CB397" s="207"/>
      <c r="CC397" s="207"/>
      <c r="CD397" s="207"/>
      <c r="CE397" s="207"/>
      <c r="CF397" s="207"/>
      <c r="CG397" s="207"/>
      <c r="CH397" s="207"/>
      <c r="CI397" s="207"/>
      <c r="CJ397" s="207"/>
      <c r="CK397" s="207"/>
      <c r="CL397" s="207"/>
      <c r="CM397" s="207"/>
      <c r="CN397" s="207"/>
      <c r="CO397" s="207"/>
      <c r="CP397" s="207"/>
      <c r="CQ397" s="207"/>
      <c r="CR397" s="207"/>
      <c r="CS397" s="207"/>
      <c r="CT397" s="207"/>
      <c r="CU397" s="207"/>
      <c r="CV397" s="207"/>
      <c r="CW397" s="207"/>
      <c r="CX397" s="207"/>
      <c r="CY397" s="207"/>
      <c r="CZ397" s="207"/>
      <c r="DA397" s="207"/>
      <c r="DB397" s="207"/>
      <c r="DC397" s="207"/>
      <c r="DD397" s="207"/>
      <c r="DE397" s="207"/>
      <c r="DF397" s="207"/>
      <c r="DG397" s="207"/>
      <c r="DH397" s="207"/>
      <c r="DI397" s="207"/>
      <c r="DJ397" s="207"/>
      <c r="DK397" s="207"/>
      <c r="DL397" s="207"/>
      <c r="DM397" s="207"/>
      <c r="DN397" s="207"/>
      <c r="DO397" s="207"/>
      <c r="DP397" s="207"/>
      <c r="DQ397" s="207"/>
      <c r="DR397" s="207"/>
      <c r="DS397" s="207"/>
      <c r="DT397" s="207"/>
      <c r="DU397" s="207"/>
      <c r="DV397" s="207"/>
      <c r="DW397" s="207"/>
      <c r="DX397" s="207"/>
      <c r="DY397" s="207"/>
      <c r="DZ397" s="207"/>
      <c r="EA397" s="207"/>
      <c r="EB397" s="207"/>
      <c r="EC397" s="207"/>
      <c r="ED397" s="144"/>
      <c r="EE397" s="144"/>
      <c r="EF397" s="144"/>
      <c r="EG397" s="144"/>
      <c r="EH397" s="144"/>
      <c r="EI397" s="144"/>
      <c r="EJ397" s="144"/>
      <c r="EK397" s="144"/>
      <c r="EL397" s="144"/>
      <c r="EM397" s="144"/>
      <c r="EN397" s="144"/>
      <c r="EO397" s="144"/>
      <c r="EP397" s="144"/>
      <c r="EQ397" s="144"/>
      <c r="ER397" s="144"/>
      <c r="ES397" s="144"/>
      <c r="ET397" s="144"/>
      <c r="EU397" s="144"/>
      <c r="EV397" s="144"/>
      <c r="EW397" s="144"/>
      <c r="EX397" s="144"/>
      <c r="EY397" s="144"/>
      <c r="EZ397" s="144"/>
      <c r="FA397" s="144"/>
      <c r="FB397" s="144"/>
      <c r="FC397" s="144"/>
      <c r="FD397" s="144"/>
      <c r="FE397" s="144"/>
      <c r="FF397" s="144"/>
      <c r="FG397" s="144"/>
      <c r="FH397" s="144"/>
      <c r="FI397" s="144"/>
      <c r="FJ397" s="144"/>
      <c r="FK397" s="144"/>
      <c r="FL397" s="144"/>
      <c r="FM397" s="144"/>
      <c r="FN397" s="144"/>
      <c r="FO397" s="144"/>
      <c r="FP397" s="144"/>
      <c r="FQ397" s="144"/>
      <c r="FR397" s="144"/>
      <c r="FS397" s="144"/>
      <c r="FT397" s="144"/>
      <c r="FU397" s="144"/>
      <c r="FV397" s="144"/>
      <c r="FW397" s="144"/>
      <c r="FX397" s="144"/>
      <c r="FY397" s="144"/>
      <c r="FZ397" s="144"/>
      <c r="GA397" s="144"/>
      <c r="GB397" s="144"/>
      <c r="GC397" s="144"/>
      <c r="GD397" s="144"/>
      <c r="GE397" s="144"/>
      <c r="GF397" s="144"/>
      <c r="GG397" s="144"/>
      <c r="GH397" s="144"/>
      <c r="GI397" s="144"/>
      <c r="GJ397" s="144"/>
      <c r="GK397" s="144"/>
      <c r="GL397" s="144"/>
      <c r="GM397" s="144"/>
      <c r="GN397" s="144"/>
      <c r="GO397" s="144"/>
      <c r="GP397" s="144"/>
      <c r="GQ397" s="144"/>
      <c r="GR397" s="144"/>
      <c r="GS397" s="144"/>
      <c r="GT397" s="144"/>
      <c r="GU397" s="144"/>
      <c r="GV397" s="144"/>
      <c r="GW397" s="144"/>
      <c r="GX397" s="144"/>
      <c r="GY397" s="144"/>
      <c r="GZ397" s="144"/>
      <c r="HA397" s="144"/>
      <c r="HB397" s="144"/>
      <c r="HC397" s="144"/>
      <c r="HD397" s="144"/>
      <c r="HE397" s="144"/>
      <c r="HF397" s="144"/>
      <c r="HG397" s="144"/>
      <c r="HH397" s="144"/>
      <c r="HI397" s="144"/>
      <c r="HJ397" s="144"/>
      <c r="HK397" s="144"/>
      <c r="HL397" s="144"/>
      <c r="HM397" s="144"/>
      <c r="HN397" s="144"/>
      <c r="HO397" s="144"/>
      <c r="HP397" s="144"/>
      <c r="HQ397" s="144"/>
      <c r="HR397" s="144"/>
      <c r="HS397" s="144"/>
      <c r="HT397" s="144"/>
      <c r="HU397" s="144"/>
      <c r="HV397" s="144"/>
      <c r="HW397" s="144"/>
      <c r="HX397" s="144"/>
      <c r="HY397" s="144"/>
      <c r="HZ397" s="144"/>
      <c r="IA397" s="144"/>
      <c r="IB397" s="144"/>
      <c r="IC397" s="144"/>
      <c r="ID397" s="144"/>
      <c r="IE397" s="144"/>
      <c r="IF397" s="144"/>
      <c r="IG397" s="144"/>
      <c r="IH397" s="144"/>
      <c r="II397" s="144"/>
      <c r="IJ397" s="144"/>
      <c r="IK397" s="144"/>
      <c r="IL397" s="144"/>
      <c r="IM397" s="144"/>
      <c r="IN397" s="144"/>
      <c r="IO397" s="144"/>
      <c r="IP397" s="144"/>
      <c r="IQ397" s="144"/>
      <c r="IR397" s="144"/>
      <c r="IS397" s="144"/>
      <c r="IT397" s="144"/>
      <c r="IU397" s="144"/>
      <c r="IV397" s="144"/>
      <c r="IW397" s="144"/>
      <c r="IX397" s="144"/>
      <c r="IY397" s="144"/>
      <c r="IZ397" s="144"/>
      <c r="JA397" s="144"/>
      <c r="JB397" s="144"/>
      <c r="JC397" s="144"/>
      <c r="JD397" s="144"/>
      <c r="JE397" s="144"/>
      <c r="JF397" s="144"/>
      <c r="JG397" s="144"/>
      <c r="JH397" s="144"/>
      <c r="JI397" s="144"/>
      <c r="JJ397" s="144"/>
      <c r="JK397" s="144"/>
      <c r="JL397" s="144"/>
      <c r="JM397" s="144"/>
      <c r="JN397" s="144"/>
      <c r="JO397" s="144"/>
      <c r="JP397" s="144"/>
      <c r="JQ397" s="144"/>
      <c r="JR397" s="144"/>
      <c r="JS397" s="144"/>
      <c r="JT397" s="144"/>
      <c r="JU397" s="144"/>
      <c r="JV397" s="144"/>
      <c r="JW397" s="144"/>
      <c r="JX397" s="144"/>
      <c r="JY397" s="144"/>
      <c r="JZ397" s="144"/>
      <c r="KA397" s="144"/>
      <c r="KB397" s="144"/>
      <c r="KC397" s="144"/>
      <c r="KD397" s="144"/>
      <c r="KE397" s="144"/>
      <c r="KF397" s="144"/>
      <c r="KG397" s="144"/>
      <c r="KH397" s="144"/>
      <c r="KI397" s="144"/>
      <c r="KJ397" s="144"/>
      <c r="KK397" s="144"/>
      <c r="KL397" s="144"/>
      <c r="KM397" s="144"/>
      <c r="KN397" s="144"/>
      <c r="KO397" s="144"/>
      <c r="KP397" s="144"/>
      <c r="KQ397" s="144"/>
      <c r="KR397" s="144"/>
      <c r="KS397" s="144"/>
      <c r="KT397" s="144"/>
      <c r="KU397" s="144"/>
      <c r="KV397" s="144"/>
      <c r="KW397" s="144"/>
      <c r="KX397" s="144"/>
      <c r="KY397" s="144"/>
      <c r="KZ397" s="144"/>
      <c r="LA397" s="144"/>
      <c r="LB397" s="144"/>
      <c r="LC397" s="144"/>
      <c r="LD397" s="144"/>
      <c r="LE397" s="144"/>
      <c r="LF397" s="144"/>
      <c r="LG397" s="144"/>
      <c r="LH397" s="144"/>
      <c r="LI397" s="144"/>
      <c r="LJ397" s="144"/>
      <c r="LK397" s="144"/>
      <c r="LL397" s="144"/>
      <c r="LM397" s="144"/>
      <c r="LN397" s="144"/>
      <c r="LO397" s="144"/>
      <c r="LP397" s="144"/>
      <c r="LQ397" s="144"/>
      <c r="LR397" s="144"/>
      <c r="LS397" s="144"/>
      <c r="LT397" s="144"/>
      <c r="LU397" s="144"/>
      <c r="LV397" s="144"/>
      <c r="LW397" s="144"/>
      <c r="LX397" s="144"/>
      <c r="LY397" s="144"/>
      <c r="LZ397" s="144"/>
      <c r="MA397" s="144"/>
      <c r="MB397" s="144"/>
      <c r="MC397" s="144"/>
      <c r="MD397" s="144"/>
      <c r="ME397" s="144"/>
      <c r="MF397" s="144"/>
      <c r="MG397" s="144"/>
      <c r="MH397" s="144"/>
      <c r="MI397" s="144"/>
      <c r="MJ397" s="144"/>
      <c r="MK397" s="144"/>
      <c r="ML397" s="144"/>
      <c r="MM397" s="144"/>
      <c r="MN397" s="144"/>
      <c r="MO397" s="144"/>
      <c r="MP397" s="144"/>
      <c r="MQ397" s="144"/>
      <c r="MR397" s="144"/>
      <c r="MS397" s="144"/>
      <c r="MT397" s="144"/>
      <c r="MU397" s="144"/>
      <c r="MV397" s="144"/>
      <c r="MW397" s="144"/>
      <c r="MX397" s="144"/>
      <c r="MY397" s="144"/>
      <c r="MZ397" s="144"/>
      <c r="NA397" s="144"/>
      <c r="NB397" s="144"/>
      <c r="NC397" s="144"/>
      <c r="ND397" s="144"/>
      <c r="NE397" s="144"/>
      <c r="NF397" s="144"/>
      <c r="NG397" s="144"/>
      <c r="NH397" s="144"/>
      <c r="NI397" s="144"/>
      <c r="NJ397" s="144"/>
      <c r="NK397" s="144"/>
      <c r="NL397" s="144"/>
      <c r="NM397" s="144"/>
      <c r="NN397" s="144"/>
      <c r="NO397" s="144"/>
      <c r="NP397" s="144"/>
      <c r="NQ397" s="144"/>
      <c r="NR397" s="144"/>
      <c r="NS397" s="144"/>
      <c r="NT397" s="144"/>
      <c r="NU397" s="144"/>
      <c r="NV397" s="144"/>
      <c r="NW397" s="144"/>
      <c r="NX397" s="144"/>
      <c r="NY397" s="144"/>
      <c r="NZ397" s="144"/>
      <c r="OA397" s="144"/>
      <c r="OB397" s="144"/>
      <c r="OC397" s="144"/>
      <c r="OD397" s="144"/>
      <c r="OE397" s="144"/>
      <c r="OF397" s="144"/>
      <c r="OG397" s="144"/>
      <c r="OH397" s="144"/>
      <c r="OI397" s="144"/>
      <c r="OJ397" s="144"/>
      <c r="OK397" s="144"/>
      <c r="OL397" s="144"/>
      <c r="OM397" s="144"/>
      <c r="ON397" s="144"/>
      <c r="OO397" s="144"/>
      <c r="OP397" s="144"/>
      <c r="OQ397" s="144"/>
      <c r="OR397" s="144"/>
      <c r="OS397" s="144"/>
      <c r="OT397" s="144"/>
      <c r="OU397" s="144"/>
      <c r="OV397" s="144"/>
      <c r="OW397" s="144"/>
      <c r="OX397" s="144"/>
      <c r="OY397" s="144"/>
      <c r="OZ397" s="144"/>
      <c r="PA397" s="144"/>
      <c r="PB397" s="144"/>
      <c r="PC397" s="144"/>
      <c r="PD397" s="144"/>
      <c r="PE397" s="144"/>
      <c r="PF397" s="144"/>
      <c r="PG397" s="144"/>
      <c r="PH397" s="144"/>
      <c r="PI397" s="144"/>
      <c r="PJ397" s="144"/>
      <c r="PK397" s="144"/>
      <c r="PL397" s="144"/>
      <c r="PM397" s="144"/>
      <c r="PN397" s="144"/>
      <c r="PO397" s="144"/>
      <c r="PP397" s="144"/>
      <c r="PQ397" s="144"/>
      <c r="PR397" s="144"/>
      <c r="PS397" s="144"/>
      <c r="PT397" s="144"/>
      <c r="PU397" s="144"/>
      <c r="PV397" s="144"/>
      <c r="PW397" s="144"/>
      <c r="PX397" s="144"/>
      <c r="PY397" s="144"/>
      <c r="PZ397" s="144"/>
      <c r="QA397" s="144"/>
      <c r="QB397" s="144"/>
      <c r="QC397" s="144"/>
      <c r="QD397" s="144"/>
      <c r="QE397" s="144"/>
      <c r="QF397" s="144"/>
      <c r="QG397" s="144"/>
      <c r="QH397" s="144"/>
      <c r="QI397" s="144"/>
      <c r="QJ397" s="144"/>
      <c r="QK397" s="144"/>
      <c r="QL397" s="144"/>
      <c r="QM397" s="144"/>
      <c r="QN397" s="144"/>
      <c r="QO397" s="144"/>
      <c r="QP397" s="144"/>
      <c r="QQ397" s="144"/>
      <c r="QR397" s="144"/>
      <c r="QS397" s="144"/>
      <c r="QT397" s="144"/>
      <c r="QU397" s="144"/>
      <c r="QV397" s="144"/>
      <c r="QW397" s="144"/>
      <c r="QX397" s="144"/>
      <c r="QY397" s="144"/>
      <c r="QZ397" s="144"/>
      <c r="RA397" s="144"/>
      <c r="RB397" s="144"/>
      <c r="RC397" s="144"/>
      <c r="RD397" s="144"/>
      <c r="RE397" s="144"/>
      <c r="RF397" s="144"/>
      <c r="RG397" s="144"/>
      <c r="RH397" s="144"/>
      <c r="RI397" s="144"/>
      <c r="RJ397" s="144"/>
      <c r="RK397" s="144"/>
      <c r="RL397" s="144"/>
      <c r="RM397" s="144"/>
      <c r="RN397" s="144"/>
      <c r="RO397" s="144"/>
      <c r="RP397" s="144"/>
      <c r="RQ397" s="144"/>
      <c r="RR397" s="144"/>
      <c r="RS397" s="144"/>
      <c r="RT397" s="144"/>
      <c r="RU397" s="144"/>
      <c r="RV397" s="144"/>
      <c r="RW397" s="144"/>
      <c r="RX397" s="144"/>
      <c r="RY397" s="144"/>
      <c r="RZ397" s="144"/>
      <c r="SA397" s="144"/>
      <c r="SB397" s="144"/>
      <c r="SC397" s="144"/>
      <c r="SD397" s="144"/>
      <c r="SE397" s="144"/>
      <c r="SF397" s="144"/>
      <c r="SG397" s="144"/>
      <c r="SH397" s="144"/>
      <c r="SI397" s="144"/>
      <c r="SJ397" s="144"/>
      <c r="SK397" s="144"/>
      <c r="SL397" s="144"/>
      <c r="SM397" s="144"/>
      <c r="SN397" s="144"/>
      <c r="SO397" s="144"/>
      <c r="SP397" s="144"/>
      <c r="SQ397" s="144"/>
      <c r="SR397" s="144"/>
      <c r="SS397" s="144"/>
      <c r="ST397" s="144"/>
      <c r="SU397" s="144"/>
      <c r="SV397" s="144"/>
      <c r="SW397" s="144"/>
      <c r="SX397" s="144"/>
      <c r="SY397" s="144"/>
      <c r="SZ397" s="144"/>
      <c r="TA397" s="144"/>
      <c r="TB397" s="144"/>
      <c r="TC397" s="144"/>
      <c r="TD397" s="144"/>
      <c r="TE397" s="144"/>
      <c r="TF397" s="144"/>
      <c r="TG397" s="144"/>
      <c r="TH397" s="144"/>
      <c r="TI397" s="144"/>
      <c r="TJ397" s="144"/>
      <c r="TK397" s="144"/>
      <c r="TL397" s="144"/>
      <c r="TM397" s="144"/>
      <c r="TN397" s="144"/>
      <c r="TO397" s="144"/>
      <c r="TP397" s="144"/>
      <c r="TQ397" s="144"/>
      <c r="TR397" s="144"/>
      <c r="TS397" s="144"/>
      <c r="TT397" s="144"/>
      <c r="TU397" s="144"/>
      <c r="TV397" s="144"/>
      <c r="TW397" s="144"/>
      <c r="TX397" s="144"/>
      <c r="TY397" s="144"/>
      <c r="TZ397" s="144"/>
      <c r="UA397" s="144"/>
      <c r="UB397" s="144"/>
      <c r="UC397" s="144"/>
      <c r="UD397" s="144"/>
      <c r="UE397" s="144"/>
      <c r="UF397" s="144"/>
      <c r="UG397" s="144"/>
      <c r="UH397" s="144"/>
      <c r="UI397" s="144"/>
      <c r="UJ397" s="144"/>
      <c r="UK397" s="144"/>
      <c r="UL397" s="144"/>
      <c r="UM397" s="144"/>
      <c r="UN397" s="144"/>
      <c r="UO397" s="144"/>
      <c r="UP397" s="144"/>
      <c r="UQ397" s="144"/>
      <c r="UR397" s="144"/>
      <c r="US397" s="144"/>
      <c r="UT397" s="144"/>
      <c r="UU397" s="144"/>
      <c r="UV397" s="144"/>
      <c r="UW397" s="144"/>
      <c r="UX397" s="144"/>
      <c r="UY397" s="144"/>
      <c r="UZ397" s="144"/>
      <c r="VA397" s="144"/>
      <c r="VB397" s="144"/>
      <c r="VC397" s="144"/>
      <c r="VD397" s="144"/>
      <c r="VE397" s="144"/>
      <c r="VF397" s="144"/>
      <c r="VG397" s="144"/>
      <c r="VH397" s="144"/>
      <c r="VI397" s="144"/>
      <c r="VJ397" s="144"/>
      <c r="VK397" s="144"/>
      <c r="VL397" s="144"/>
      <c r="VM397" s="144"/>
      <c r="VN397" s="144"/>
      <c r="VO397" s="144"/>
      <c r="VP397" s="144"/>
      <c r="VQ397" s="144"/>
      <c r="VR397" s="144"/>
      <c r="VS397" s="144"/>
      <c r="VT397" s="144"/>
      <c r="VU397" s="144"/>
      <c r="VV397" s="144"/>
      <c r="VW397" s="144"/>
      <c r="VX397" s="144"/>
      <c r="VY397" s="144"/>
      <c r="VZ397" s="144"/>
      <c r="WA397" s="144"/>
      <c r="WB397" s="144"/>
      <c r="WC397" s="144"/>
      <c r="WD397" s="144"/>
      <c r="WE397" s="144"/>
      <c r="WF397" s="144"/>
      <c r="WG397" s="144"/>
      <c r="WH397" s="144"/>
      <c r="WI397" s="144"/>
      <c r="WJ397" s="144"/>
      <c r="WK397" s="144"/>
      <c r="WL397" s="144"/>
      <c r="WM397" s="144"/>
      <c r="WN397" s="144"/>
      <c r="WO397" s="144"/>
      <c r="WP397" s="144"/>
      <c r="WQ397" s="144"/>
      <c r="WR397" s="144"/>
      <c r="WS397" s="144"/>
      <c r="WT397" s="144"/>
      <c r="WU397" s="144"/>
      <c r="WV397" s="144"/>
      <c r="WW397" s="144"/>
      <c r="WX397" s="144"/>
      <c r="WY397" s="144"/>
      <c r="WZ397" s="144"/>
      <c r="XA397" s="144"/>
      <c r="XB397" s="144"/>
      <c r="XC397" s="144"/>
      <c r="XD397" s="144"/>
      <c r="XE397" s="144"/>
      <c r="XF397" s="144"/>
      <c r="XG397" s="144"/>
      <c r="XH397" s="144"/>
      <c r="XI397" s="144"/>
      <c r="XJ397" s="144"/>
      <c r="XK397" s="144"/>
      <c r="XL397" s="144"/>
      <c r="XM397" s="144"/>
      <c r="XN397" s="144"/>
      <c r="XO397" s="144"/>
      <c r="XP397" s="144"/>
      <c r="XQ397" s="144"/>
      <c r="XR397" s="144"/>
      <c r="XS397" s="144"/>
      <c r="XT397" s="144"/>
      <c r="XU397" s="144"/>
      <c r="XV397" s="144"/>
      <c r="XW397" s="144"/>
      <c r="XX397" s="144"/>
      <c r="XY397" s="144"/>
      <c r="XZ397" s="144"/>
      <c r="YA397" s="144"/>
      <c r="YB397" s="144"/>
      <c r="YC397" s="144"/>
      <c r="YD397" s="144"/>
      <c r="YE397" s="144"/>
      <c r="YF397" s="144"/>
      <c r="YG397" s="144"/>
      <c r="YH397" s="144"/>
      <c r="YI397" s="144"/>
      <c r="YJ397" s="144"/>
      <c r="YK397" s="144"/>
      <c r="YL397" s="144"/>
      <c r="YM397" s="144"/>
      <c r="YN397" s="144"/>
      <c r="YO397" s="144"/>
      <c r="YP397" s="144"/>
      <c r="YQ397" s="144"/>
      <c r="YR397" s="144"/>
      <c r="YS397" s="144"/>
      <c r="YT397" s="144"/>
      <c r="YU397" s="144"/>
      <c r="YV397" s="144"/>
      <c r="YW397" s="144"/>
      <c r="YX397" s="144"/>
      <c r="YY397" s="144"/>
      <c r="YZ397" s="144"/>
      <c r="ZA397" s="144"/>
      <c r="ZB397" s="144"/>
      <c r="ZC397" s="144"/>
      <c r="ZD397" s="144"/>
      <c r="ZE397" s="144"/>
      <c r="ZF397" s="144"/>
      <c r="ZG397" s="144"/>
      <c r="ZH397" s="144"/>
      <c r="ZI397" s="144"/>
      <c r="ZJ397" s="144"/>
      <c r="ZK397" s="144"/>
      <c r="ZL397" s="144"/>
      <c r="ZM397" s="144"/>
      <c r="ZN397" s="144"/>
      <c r="ZO397" s="144"/>
      <c r="ZP397" s="144"/>
      <c r="ZQ397" s="144"/>
      <c r="ZR397" s="144"/>
      <c r="ZS397" s="144"/>
      <c r="ZT397" s="144"/>
      <c r="ZU397" s="144"/>
      <c r="ZV397" s="144"/>
      <c r="ZW397" s="144"/>
      <c r="ZX397" s="144"/>
      <c r="ZY397" s="144"/>
      <c r="ZZ397" s="144"/>
      <c r="AAA397" s="144"/>
      <c r="AAB397" s="144"/>
      <c r="AAC397" s="144"/>
      <c r="AAD397" s="144"/>
      <c r="AAE397" s="144"/>
      <c r="AAF397" s="144"/>
      <c r="AAG397" s="144"/>
      <c r="AAH397" s="144"/>
      <c r="AAI397" s="144"/>
      <c r="AAJ397" s="144"/>
      <c r="AAK397" s="144"/>
      <c r="AAL397" s="144"/>
      <c r="AAM397" s="144"/>
      <c r="AAN397" s="144"/>
      <c r="AAO397" s="144"/>
      <c r="AAP397" s="144"/>
      <c r="AAQ397" s="144"/>
      <c r="AAR397" s="144"/>
      <c r="AAS397" s="144"/>
      <c r="AAT397" s="144"/>
      <c r="AAU397" s="144"/>
      <c r="AAV397" s="144"/>
      <c r="AAW397" s="144"/>
      <c r="AAX397" s="144"/>
      <c r="AAY397" s="144"/>
      <c r="AAZ397" s="144"/>
      <c r="ABA397" s="144"/>
      <c r="ABB397" s="144"/>
      <c r="ABC397" s="144"/>
      <c r="ABD397" s="144"/>
      <c r="ABE397" s="144"/>
      <c r="ABF397" s="144"/>
      <c r="ABG397" s="144"/>
      <c r="ABH397" s="144"/>
      <c r="ABI397" s="144"/>
      <c r="ABJ397" s="144"/>
      <c r="ABK397" s="144"/>
      <c r="ABL397" s="144"/>
      <c r="ABM397" s="144"/>
      <c r="ABN397" s="144"/>
      <c r="ABO397" s="144"/>
      <c r="ABP397" s="144"/>
      <c r="ABQ397" s="144"/>
      <c r="ABR397" s="144"/>
      <c r="ABS397" s="144"/>
      <c r="ABT397" s="144"/>
      <c r="ABU397" s="144"/>
      <c r="ABV397" s="144"/>
      <c r="ABW397" s="144"/>
      <c r="ABX397" s="144"/>
      <c r="ABY397" s="144"/>
      <c r="ABZ397" s="144"/>
      <c r="ACA397" s="144"/>
      <c r="ACB397" s="144"/>
      <c r="ACC397" s="144"/>
      <c r="ACD397" s="144"/>
      <c r="ACE397" s="144"/>
      <c r="ACF397" s="144"/>
      <c r="ACG397" s="144"/>
      <c r="ACH397" s="144"/>
      <c r="ACI397" s="144"/>
      <c r="ACJ397" s="144"/>
      <c r="ACK397" s="144"/>
      <c r="ACL397" s="144"/>
      <c r="ACM397" s="144"/>
      <c r="ACN397" s="144"/>
      <c r="ACO397" s="144"/>
      <c r="ACP397" s="144"/>
      <c r="ACQ397" s="144"/>
      <c r="ACR397" s="144"/>
      <c r="ACS397" s="144"/>
      <c r="ACT397" s="144"/>
      <c r="ACU397" s="144"/>
      <c r="ACV397" s="144"/>
      <c r="ACW397" s="144"/>
      <c r="ACX397" s="144"/>
      <c r="ACY397" s="144"/>
      <c r="ACZ397" s="144"/>
      <c r="ADA397" s="144"/>
    </row>
    <row r="398" spans="1:781" customFormat="1" ht="15" customHeight="1" x14ac:dyDescent="0.3">
      <c r="B398" s="282"/>
      <c r="C398" s="271"/>
      <c r="D398" s="283"/>
      <c r="E398" s="283"/>
      <c r="F398" s="283"/>
      <c r="G398" s="283" t="s">
        <v>1054</v>
      </c>
      <c r="H398" s="284"/>
      <c r="I398" s="284"/>
      <c r="J398" s="284"/>
      <c r="K398" s="285"/>
      <c r="L398" s="285"/>
      <c r="M398" s="286"/>
      <c r="N398" s="287"/>
      <c r="O398" s="288"/>
      <c r="P398" s="157"/>
      <c r="Q398" s="126"/>
      <c r="R398" s="222"/>
      <c r="S398" s="243" t="s">
        <v>1055</v>
      </c>
      <c r="T398" s="243" t="s">
        <v>1056</v>
      </c>
      <c r="U398" s="267"/>
      <c r="V398" s="289" t="s">
        <v>1057</v>
      </c>
      <c r="W398" s="290"/>
      <c r="X398" s="290"/>
      <c r="Y398" s="290"/>
      <c r="Z398" s="290"/>
      <c r="AA398" s="290"/>
      <c r="AB398" s="291"/>
      <c r="AC398" s="289"/>
      <c r="AD398" s="289"/>
      <c r="AE398" s="235"/>
      <c r="AF398" s="235"/>
      <c r="AG398" s="235"/>
      <c r="AH398" s="235"/>
      <c r="AI398" s="235"/>
      <c r="AJ398" s="235"/>
      <c r="AK398" s="235"/>
      <c r="AL398" s="235"/>
      <c r="AM398" s="235"/>
      <c r="AN398" s="235"/>
      <c r="AO398" s="235"/>
    </row>
    <row r="399" spans="1:781" customFormat="1" ht="41.25" customHeight="1" x14ac:dyDescent="0.3">
      <c r="B399" s="282"/>
      <c r="C399" s="271"/>
      <c r="D399" s="292"/>
      <c r="E399" s="293" t="s">
        <v>1058</v>
      </c>
      <c r="F399" s="293" t="s">
        <v>1059</v>
      </c>
      <c r="G399" s="293" t="s">
        <v>1060</v>
      </c>
      <c r="H399" s="293" t="s">
        <v>1061</v>
      </c>
      <c r="I399" s="294" t="s">
        <v>1062</v>
      </c>
      <c r="J399" s="295" t="s">
        <v>1063</v>
      </c>
      <c r="K399" s="296" t="s">
        <v>1064</v>
      </c>
      <c r="L399" s="296" t="s">
        <v>1065</v>
      </c>
      <c r="M399" s="296" t="s">
        <v>1066</v>
      </c>
      <c r="N399" s="297" t="s">
        <v>1067</v>
      </c>
      <c r="O399" s="298" t="s">
        <v>1068</v>
      </c>
      <c r="P399" s="157"/>
      <c r="Q399" s="126"/>
      <c r="R399" s="222"/>
      <c r="S399" s="243" t="s">
        <v>1069</v>
      </c>
      <c r="T399" s="243" t="s">
        <v>1070</v>
      </c>
      <c r="U399" s="235"/>
      <c r="V399" s="299"/>
      <c r="W399" s="299"/>
      <c r="X399" s="299"/>
      <c r="Y399" s="299"/>
      <c r="Z399" s="299"/>
      <c r="AA399" s="299"/>
      <c r="AB399" s="300"/>
      <c r="AC399" s="235"/>
      <c r="AD399" s="235"/>
      <c r="AE399" s="235"/>
      <c r="AF399" s="235"/>
      <c r="AG399" s="235"/>
      <c r="AH399" s="235"/>
      <c r="AI399" s="235"/>
      <c r="AJ399" s="235"/>
      <c r="AK399" s="235"/>
      <c r="AL399" s="235"/>
      <c r="AM399" s="235"/>
      <c r="AN399" s="235"/>
      <c r="AO399" s="235"/>
    </row>
    <row r="400" spans="1:781" customFormat="1" ht="15" customHeight="1" x14ac:dyDescent="0.3">
      <c r="B400" s="282"/>
      <c r="C400" s="271"/>
      <c r="D400" s="301"/>
      <c r="E400" s="302">
        <v>1</v>
      </c>
      <c r="F400" s="303">
        <v>2</v>
      </c>
      <c r="G400" s="304">
        <v>3</v>
      </c>
      <c r="H400" s="54">
        <v>4</v>
      </c>
      <c r="I400" s="305"/>
      <c r="J400" s="306"/>
      <c r="K400" s="152"/>
      <c r="L400" s="151"/>
      <c r="M400" s="152"/>
      <c r="N400" s="307"/>
      <c r="O400" s="308"/>
      <c r="P400" s="157"/>
      <c r="Q400" s="126"/>
      <c r="R400" s="222"/>
      <c r="S400" s="243" t="s">
        <v>1071</v>
      </c>
      <c r="T400" s="243" t="s">
        <v>1072</v>
      </c>
      <c r="U400" s="235"/>
      <c r="V400" s="299"/>
      <c r="W400" s="299"/>
      <c r="X400" s="299"/>
      <c r="Y400" s="299"/>
      <c r="Z400" s="299"/>
      <c r="AA400" s="299"/>
      <c r="AB400" s="300"/>
      <c r="AC400" s="235"/>
      <c r="AD400" s="235"/>
      <c r="AE400" s="235"/>
      <c r="AF400" s="235"/>
      <c r="AG400" s="235"/>
      <c r="AH400" s="235"/>
      <c r="AI400" s="235"/>
      <c r="AJ400" s="235"/>
      <c r="AK400" s="235"/>
      <c r="AL400" s="235"/>
      <c r="AM400" s="235"/>
      <c r="AN400" s="235"/>
      <c r="AO400" s="235"/>
    </row>
    <row r="401" spans="1:781" customFormat="1" ht="15" customHeight="1" x14ac:dyDescent="0.3">
      <c r="B401" s="282"/>
      <c r="C401" s="271"/>
      <c r="D401" s="309" t="s">
        <v>1073</v>
      </c>
      <c r="E401" s="62">
        <f>SUMIF(A1:A64,"=1")/1</f>
        <v>10</v>
      </c>
      <c r="F401" s="62">
        <f>SUMIF(A1:A64,"=2")/2</f>
        <v>12</v>
      </c>
      <c r="G401" s="62">
        <f>SUMIF(A1:A64,"=3")/3</f>
        <v>30</v>
      </c>
      <c r="H401" s="62">
        <f>SUMIF(A1:A64,"=4")/4</f>
        <v>9</v>
      </c>
      <c r="I401" s="305">
        <f t="shared" ref="I401:I411" si="46">SUM(E401:H401)</f>
        <v>61</v>
      </c>
      <c r="J401" s="308"/>
      <c r="K401" s="310"/>
      <c r="L401" s="151"/>
      <c r="M401" s="311"/>
      <c r="N401" s="307">
        <v>2010</v>
      </c>
      <c r="O401" s="312" t="s">
        <v>1074</v>
      </c>
      <c r="P401" s="157"/>
      <c r="Q401" s="126"/>
      <c r="R401" s="222"/>
      <c r="S401" s="266"/>
      <c r="T401" s="235"/>
      <c r="U401" s="235"/>
      <c r="V401" s="299"/>
      <c r="W401" s="299"/>
      <c r="X401" s="299"/>
      <c r="Y401" s="299"/>
      <c r="Z401" s="299"/>
      <c r="AA401" s="299"/>
      <c r="AB401" s="300"/>
      <c r="AC401" s="235"/>
      <c r="AD401" s="235"/>
      <c r="AE401" s="235"/>
      <c r="AF401" s="235"/>
      <c r="AG401" s="235"/>
      <c r="AH401" s="235"/>
      <c r="AI401" s="235"/>
      <c r="AJ401" s="235"/>
      <c r="AK401" s="235"/>
      <c r="AL401" s="235"/>
      <c r="AM401" s="235"/>
      <c r="AN401" s="235"/>
      <c r="AO401" s="235"/>
    </row>
    <row r="402" spans="1:781" customFormat="1" ht="15" customHeight="1" x14ac:dyDescent="0.3">
      <c r="B402" s="282"/>
      <c r="C402" s="271"/>
      <c r="D402" s="309" t="s">
        <v>1075</v>
      </c>
      <c r="E402" s="62">
        <f>SUMIF(A65:A99,"=1")/1</f>
        <v>10</v>
      </c>
      <c r="F402" s="62">
        <f>SUMIF(A65:A99,"=2")/2</f>
        <v>11</v>
      </c>
      <c r="G402" s="62">
        <f>SUMIF(A65:A99,"=3")/3</f>
        <v>9</v>
      </c>
      <c r="H402" s="62">
        <f>SUMIF(A65:A99,"=4")/4</f>
        <v>5</v>
      </c>
      <c r="I402" s="305">
        <f t="shared" si="46"/>
        <v>35</v>
      </c>
      <c r="J402" s="308">
        <v>146.19999999999999</v>
      </c>
      <c r="K402" s="310">
        <v>1.07</v>
      </c>
      <c r="L402" s="151">
        <v>20</v>
      </c>
      <c r="M402" s="311">
        <v>4255.71</v>
      </c>
      <c r="N402" s="307">
        <v>2000</v>
      </c>
      <c r="O402" s="308"/>
      <c r="P402" s="157"/>
      <c r="Q402" s="126"/>
      <c r="R402" s="222"/>
      <c r="S402" s="243" t="s">
        <v>1076</v>
      </c>
      <c r="T402" s="243" t="s">
        <v>1077</v>
      </c>
      <c r="U402" s="235"/>
      <c r="V402" s="299"/>
      <c r="W402" s="299"/>
      <c r="X402" s="299"/>
      <c r="Y402" s="299"/>
      <c r="Z402" s="299"/>
      <c r="AA402" s="299"/>
      <c r="AB402" s="300"/>
      <c r="AC402" s="235"/>
      <c r="AD402" s="235"/>
      <c r="AE402" s="235"/>
      <c r="AF402" s="235"/>
      <c r="AG402" s="235"/>
      <c r="AH402" s="235"/>
      <c r="AI402" s="235"/>
      <c r="AJ402" s="235"/>
      <c r="AK402" s="235"/>
      <c r="AL402" s="235"/>
      <c r="AM402" s="235"/>
      <c r="AN402" s="235"/>
      <c r="AO402" s="235"/>
    </row>
    <row r="403" spans="1:781" customFormat="1" ht="15" customHeight="1" x14ac:dyDescent="0.3">
      <c r="B403" s="282"/>
      <c r="C403" s="271"/>
      <c r="D403" s="309" t="s">
        <v>1078</v>
      </c>
      <c r="E403" s="62">
        <f>SUMIF(A100:A151,"=1")/1</f>
        <v>9</v>
      </c>
      <c r="F403" s="62">
        <f>SUMIF(A100:A151,"=2")/2</f>
        <v>14</v>
      </c>
      <c r="G403" s="62">
        <f>SUMIF(A100:A151,"=3")/3</f>
        <v>27</v>
      </c>
      <c r="H403" s="62">
        <f>SUMIF(A100:A151,"=4")/4</f>
        <v>2</v>
      </c>
      <c r="I403" s="305">
        <f t="shared" si="46"/>
        <v>52</v>
      </c>
      <c r="J403" s="308">
        <v>104.4</v>
      </c>
      <c r="K403" s="310">
        <v>1.5</v>
      </c>
      <c r="L403" s="313">
        <v>15</v>
      </c>
      <c r="M403" s="311">
        <v>3292.08</v>
      </c>
      <c r="N403" s="307">
        <v>1990</v>
      </c>
      <c r="O403" s="308"/>
      <c r="P403" s="157"/>
      <c r="Q403" s="126"/>
      <c r="R403" s="222"/>
      <c r="S403" s="314"/>
      <c r="T403" s="235"/>
      <c r="U403" s="235"/>
      <c r="V403" s="299"/>
      <c r="W403" s="299"/>
      <c r="X403" s="299"/>
      <c r="Y403" s="299"/>
      <c r="Z403" s="299"/>
      <c r="AA403" s="299"/>
      <c r="AB403" s="300"/>
      <c r="AC403" s="235"/>
      <c r="AD403" s="235"/>
      <c r="AE403" s="235"/>
      <c r="AF403" s="235"/>
      <c r="AG403" s="235"/>
      <c r="AH403" s="235"/>
      <c r="AI403" s="235"/>
      <c r="AJ403" s="235"/>
      <c r="AK403" s="235"/>
      <c r="AL403" s="235"/>
      <c r="AM403" s="235"/>
      <c r="AN403" s="235"/>
      <c r="AO403" s="235"/>
    </row>
    <row r="404" spans="1:781" customFormat="1" ht="15" customHeight="1" x14ac:dyDescent="0.3">
      <c r="B404" s="282"/>
      <c r="C404" s="271"/>
      <c r="D404" s="309" t="s">
        <v>1079</v>
      </c>
      <c r="E404" s="62">
        <f>SUMIF(A152:A211,"=1")/1</f>
        <v>6</v>
      </c>
      <c r="F404" s="62">
        <f>SUMIF(A152:A211,"=2")/2</f>
        <v>10</v>
      </c>
      <c r="G404" s="62">
        <f>SUMIF(A152:A211,"=3")/3</f>
        <v>39</v>
      </c>
      <c r="H404" s="62">
        <f>SUMIF(A152:A211,"=4")/4</f>
        <v>5</v>
      </c>
      <c r="I404" s="305">
        <f t="shared" si="46"/>
        <v>60</v>
      </c>
      <c r="J404" s="308">
        <v>89</v>
      </c>
      <c r="K404" s="310">
        <v>1.5</v>
      </c>
      <c r="L404" s="313">
        <v>20</v>
      </c>
      <c r="M404" s="311">
        <v>3871.29</v>
      </c>
      <c r="N404" s="307">
        <v>1980</v>
      </c>
      <c r="O404" s="308"/>
      <c r="P404" s="157"/>
      <c r="Q404" s="126"/>
      <c r="R404" s="222"/>
      <c r="S404" s="234" t="s">
        <v>1080</v>
      </c>
      <c r="T404" s="235"/>
      <c r="U404" s="235"/>
      <c r="V404" s="299"/>
      <c r="W404" s="299"/>
      <c r="X404" s="299"/>
      <c r="Y404" s="299"/>
      <c r="Z404" s="299"/>
      <c r="AA404" s="299"/>
      <c r="AB404" s="300"/>
      <c r="AC404" s="235"/>
      <c r="AD404" s="235"/>
      <c r="AE404" s="235"/>
      <c r="AF404" s="235"/>
      <c r="AG404" s="235"/>
      <c r="AH404" s="235"/>
      <c r="AI404" s="235"/>
      <c r="AJ404" s="235"/>
      <c r="AK404" s="235"/>
      <c r="AL404" s="235"/>
      <c r="AM404" s="235"/>
      <c r="AN404" s="235"/>
      <c r="AO404" s="235"/>
    </row>
    <row r="405" spans="1:781" customFormat="1" ht="15" customHeight="1" x14ac:dyDescent="0.3">
      <c r="B405" s="282"/>
      <c r="C405" s="271"/>
      <c r="D405" s="309" t="s">
        <v>1081</v>
      </c>
      <c r="E405" s="62">
        <f>SUMIF(A212:A272,"=1")/1</f>
        <v>6</v>
      </c>
      <c r="F405" s="62">
        <f>SUMIF(A212:A272,"=2")/2</f>
        <v>10</v>
      </c>
      <c r="G405" s="62">
        <f>SUMIF(A212:A272,"=3")/3</f>
        <v>41</v>
      </c>
      <c r="H405" s="62">
        <f>SUMIF(A212:A272,"=4")/4</f>
        <v>4</v>
      </c>
      <c r="I405" s="305">
        <f t="shared" si="46"/>
        <v>61</v>
      </c>
      <c r="J405" s="308">
        <v>68.5</v>
      </c>
      <c r="K405" s="310">
        <v>1.6</v>
      </c>
      <c r="L405" s="313">
        <v>38</v>
      </c>
      <c r="M405" s="311">
        <v>5895.3</v>
      </c>
      <c r="N405" s="307">
        <v>1970</v>
      </c>
      <c r="O405" s="308"/>
      <c r="P405" s="157"/>
      <c r="Q405" s="126"/>
      <c r="R405" s="222"/>
      <c r="S405" s="235"/>
      <c r="T405" s="234" t="s">
        <v>1082</v>
      </c>
      <c r="U405" s="235"/>
      <c r="V405" s="299"/>
      <c r="W405" s="299"/>
      <c r="X405" s="299"/>
      <c r="Y405" s="299"/>
      <c r="Z405" s="299"/>
      <c r="AA405" s="299"/>
      <c r="AB405" s="300"/>
      <c r="AC405" s="235"/>
      <c r="AD405" s="235"/>
      <c r="AE405" s="235"/>
      <c r="AF405" s="235"/>
      <c r="AG405" s="235"/>
      <c r="AH405" s="235"/>
      <c r="AI405" s="235"/>
      <c r="AJ405" s="235"/>
      <c r="AK405" s="235"/>
      <c r="AL405" s="235"/>
      <c r="AM405" s="235"/>
      <c r="AN405" s="235"/>
      <c r="AO405" s="235"/>
    </row>
    <row r="406" spans="1:781" customFormat="1" ht="15" customHeight="1" x14ac:dyDescent="0.3">
      <c r="B406" s="282"/>
      <c r="C406" s="271"/>
      <c r="D406" s="309" t="s">
        <v>1083</v>
      </c>
      <c r="E406" s="62">
        <f>SUMIF(A273:A329,"=1")/1</f>
        <v>6</v>
      </c>
      <c r="F406" s="62">
        <f>SUMIF(A273:A329,"=2")/2</f>
        <v>7</v>
      </c>
      <c r="G406" s="62">
        <f>SUMIF(A273:A329,"=3")/3</f>
        <v>41</v>
      </c>
      <c r="H406" s="62">
        <f>SUMIF(A273:A329,"=4")/4</f>
        <v>3</v>
      </c>
      <c r="I406" s="154">
        <f t="shared" si="46"/>
        <v>57</v>
      </c>
      <c r="J406" s="308">
        <v>45.4</v>
      </c>
      <c r="K406" s="310">
        <v>1.75</v>
      </c>
      <c r="L406" s="313">
        <v>55</v>
      </c>
      <c r="M406" s="311">
        <v>5112.2700000000004</v>
      </c>
      <c r="N406" s="307">
        <v>1960</v>
      </c>
      <c r="O406" s="308"/>
      <c r="P406" s="157"/>
      <c r="Q406" s="126"/>
      <c r="R406" s="222"/>
      <c r="S406" s="235"/>
      <c r="T406" s="234" t="s">
        <v>1084</v>
      </c>
      <c r="U406" s="235"/>
      <c r="V406" s="299"/>
      <c r="W406" s="299"/>
      <c r="X406" s="299"/>
      <c r="Y406" s="299"/>
      <c r="Z406" s="299"/>
      <c r="AA406" s="299"/>
      <c r="AB406" s="300"/>
      <c r="AC406" s="235"/>
      <c r="AD406" s="235"/>
      <c r="AE406" s="235"/>
      <c r="AF406" s="235"/>
      <c r="AG406" s="235"/>
      <c r="AH406" s="235"/>
      <c r="AI406" s="235"/>
      <c r="AJ406" s="235"/>
      <c r="AK406" s="235"/>
      <c r="AL406" s="235"/>
      <c r="AM406" s="235"/>
      <c r="AN406" s="235"/>
      <c r="AO406" s="235"/>
    </row>
    <row r="407" spans="1:781" customFormat="1" ht="15" customHeight="1" x14ac:dyDescent="0.3">
      <c r="B407" s="282"/>
      <c r="C407" s="271"/>
      <c r="D407" s="309" t="s">
        <v>1085</v>
      </c>
      <c r="E407" s="62">
        <f>SUMIF(A330:A339,"=1")/1</f>
        <v>0</v>
      </c>
      <c r="F407" s="62">
        <f>SUMIF(A330:A339,"=2")/2</f>
        <v>3</v>
      </c>
      <c r="G407" s="62">
        <f>SUMIF(A330:A339,"=3")/3</f>
        <v>7</v>
      </c>
      <c r="H407" s="62">
        <f>SUMIF(A330:A339,"=4")/4</f>
        <v>0</v>
      </c>
      <c r="I407" s="154">
        <f t="shared" si="46"/>
        <v>10</v>
      </c>
      <c r="J407" s="308">
        <v>28.7</v>
      </c>
      <c r="K407" s="310">
        <v>1.6</v>
      </c>
      <c r="L407" s="313">
        <v>48</v>
      </c>
      <c r="M407" s="311">
        <v>5076.1500000000005</v>
      </c>
      <c r="N407" s="307">
        <v>1950</v>
      </c>
      <c r="O407" s="308"/>
      <c r="P407" s="157"/>
      <c r="Q407" s="126"/>
      <c r="R407" s="222"/>
      <c r="S407" s="235"/>
      <c r="T407" s="234" t="s">
        <v>1086</v>
      </c>
      <c r="U407" s="235"/>
      <c r="V407" s="299"/>
      <c r="W407" s="299"/>
      <c r="X407" s="299"/>
      <c r="Y407" s="299"/>
      <c r="Z407" s="299"/>
      <c r="AA407" s="299"/>
      <c r="AB407" s="300"/>
      <c r="AC407" s="235"/>
      <c r="AD407" s="235"/>
      <c r="AE407" s="235"/>
      <c r="AF407" s="235"/>
      <c r="AG407" s="235"/>
      <c r="AH407" s="235"/>
      <c r="AI407" s="235"/>
      <c r="AJ407" s="235"/>
      <c r="AK407" s="235"/>
      <c r="AL407" s="235"/>
      <c r="AM407" s="235"/>
      <c r="AN407" s="235"/>
      <c r="AO407" s="235"/>
    </row>
    <row r="408" spans="1:781" customFormat="1" ht="15" customHeight="1" x14ac:dyDescent="0.3">
      <c r="B408" s="282"/>
      <c r="C408" s="271"/>
      <c r="D408" s="309" t="s">
        <v>1087</v>
      </c>
      <c r="E408" s="62">
        <f>SUMIF(A340:A347,"=1")/1</f>
        <v>1</v>
      </c>
      <c r="F408" s="62">
        <f>SUMIF(A340:A347,"=2")/2</f>
        <v>1</v>
      </c>
      <c r="G408" s="62">
        <f>SUMIF(A340:A347,"=3")/3</f>
        <v>5</v>
      </c>
      <c r="H408" s="62">
        <f>SUMIF(A340:A347,"=4")/4</f>
        <v>1</v>
      </c>
      <c r="I408" s="154">
        <f t="shared" si="46"/>
        <v>8</v>
      </c>
      <c r="J408" s="308">
        <v>22.9</v>
      </c>
      <c r="K408" s="310">
        <v>1.75</v>
      </c>
      <c r="L408" s="313">
        <v>35</v>
      </c>
      <c r="M408" s="311">
        <v>3632.6400000000003</v>
      </c>
      <c r="N408" s="307">
        <v>1940</v>
      </c>
      <c r="O408" s="308"/>
      <c r="P408" s="157"/>
      <c r="Q408" s="126"/>
      <c r="R408" s="222"/>
      <c r="S408" s="315"/>
      <c r="T408" s="316"/>
      <c r="U408" s="315"/>
      <c r="V408" s="315"/>
      <c r="W408" s="315"/>
      <c r="X408" s="315"/>
      <c r="Y408" s="315"/>
      <c r="Z408" s="315"/>
      <c r="AA408" s="315"/>
      <c r="AB408" s="317"/>
    </row>
    <row r="409" spans="1:781" customFormat="1" ht="15" customHeight="1" x14ac:dyDescent="0.3">
      <c r="B409" s="282"/>
      <c r="C409" s="271"/>
      <c r="D409" s="309" t="s">
        <v>1088</v>
      </c>
      <c r="E409" s="62">
        <f>SUMIF(A348:A351,"=1")/1</f>
        <v>1</v>
      </c>
      <c r="F409" s="62">
        <f>SUMIF(A348:A351,"=2")/2</f>
        <v>2</v>
      </c>
      <c r="G409" s="62">
        <f>SUMIF(A348:A351,"=3")/3</f>
        <v>1</v>
      </c>
      <c r="H409" s="62">
        <f>SUMIF(A348:A351,"=4")/4</f>
        <v>0</v>
      </c>
      <c r="I409" s="154">
        <f t="shared" si="46"/>
        <v>4</v>
      </c>
      <c r="J409" s="308">
        <v>15.9</v>
      </c>
      <c r="K409" s="310">
        <v>1.8</v>
      </c>
      <c r="L409" s="313">
        <v>38</v>
      </c>
      <c r="M409" s="311">
        <v>3150.1800000000003</v>
      </c>
      <c r="N409" s="307">
        <v>1930</v>
      </c>
      <c r="O409" s="308"/>
      <c r="P409" s="157"/>
      <c r="Q409" s="126"/>
      <c r="R409" s="222"/>
      <c r="S409" s="315"/>
      <c r="T409" s="316"/>
      <c r="U409" s="315"/>
      <c r="V409" s="315"/>
      <c r="W409" s="315"/>
      <c r="X409" s="315"/>
      <c r="Y409" s="315"/>
      <c r="Z409" s="315"/>
      <c r="AA409" s="315"/>
      <c r="AB409" s="317"/>
    </row>
    <row r="410" spans="1:781" customFormat="1" ht="15" customHeight="1" x14ac:dyDescent="0.3">
      <c r="B410" s="282"/>
      <c r="C410" s="271"/>
      <c r="D410" s="309" t="s">
        <v>1089</v>
      </c>
      <c r="E410" s="62">
        <f>SUMIF(A352,"=1")/1</f>
        <v>1</v>
      </c>
      <c r="F410" s="62">
        <f>SUMIF(A352,"=2")/2</f>
        <v>0</v>
      </c>
      <c r="G410" s="62">
        <f>SUMIF(A352,"=3")/3</f>
        <v>0</v>
      </c>
      <c r="H410" s="62">
        <f>SUMIF(A352,"=4")/4</f>
        <v>0</v>
      </c>
      <c r="I410" s="154">
        <f t="shared" si="46"/>
        <v>1</v>
      </c>
      <c r="J410" s="308">
        <v>13.2</v>
      </c>
      <c r="K410" s="310">
        <v>2</v>
      </c>
      <c r="L410" s="313">
        <v>45</v>
      </c>
      <c r="M410" s="311">
        <v>3854.52</v>
      </c>
      <c r="N410" s="307">
        <v>1920</v>
      </c>
      <c r="O410" s="308"/>
      <c r="P410" s="157"/>
      <c r="Q410" s="126"/>
      <c r="R410" s="222"/>
      <c r="S410" s="315"/>
      <c r="T410" s="316"/>
      <c r="U410" s="315"/>
      <c r="V410" s="315"/>
      <c r="W410" s="315"/>
      <c r="X410" s="315"/>
      <c r="Y410" s="315"/>
      <c r="Z410" s="315"/>
      <c r="AA410" s="315"/>
      <c r="AB410" s="317"/>
    </row>
    <row r="411" spans="1:781" customFormat="1" ht="15" customHeight="1" x14ac:dyDescent="0.3">
      <c r="B411" s="282"/>
      <c r="C411" s="318"/>
      <c r="D411" s="309" t="s">
        <v>1090</v>
      </c>
      <c r="E411" s="62">
        <f>SUMIF(A353:A354,"=1")/1</f>
        <v>0</v>
      </c>
      <c r="F411" s="62">
        <f>SUMIF(A353:A354,"=2")/2</f>
        <v>1</v>
      </c>
      <c r="G411" s="62">
        <f>SUMIF(A353:A354,"=3")/3</f>
        <v>1</v>
      </c>
      <c r="H411" s="62">
        <f>SUMIF(A353:A354,"=4")/4</f>
        <v>0</v>
      </c>
      <c r="I411" s="154">
        <f t="shared" si="46"/>
        <v>2</v>
      </c>
      <c r="J411" s="308">
        <v>11</v>
      </c>
      <c r="K411" s="310">
        <v>2.4</v>
      </c>
      <c r="L411" s="313">
        <v>48</v>
      </c>
      <c r="M411" s="311">
        <v>7725.81</v>
      </c>
      <c r="N411" s="307">
        <v>1910</v>
      </c>
      <c r="O411" s="308"/>
      <c r="P411" s="157"/>
      <c r="Q411" s="126"/>
      <c r="R411" s="222"/>
      <c r="S411" s="315"/>
      <c r="T411" s="316"/>
      <c r="U411" s="315"/>
      <c r="V411" s="315"/>
      <c r="W411" s="315"/>
      <c r="X411" s="315"/>
      <c r="Y411" s="315"/>
      <c r="Z411" s="315"/>
      <c r="AA411" s="315"/>
      <c r="AB411" s="317"/>
    </row>
    <row r="412" spans="1:781" customFormat="1" ht="15" customHeight="1" x14ac:dyDescent="0.3">
      <c r="B412" s="282"/>
      <c r="C412" s="271"/>
      <c r="D412" s="309" t="s">
        <v>1091</v>
      </c>
      <c r="E412" s="62" t="s">
        <v>44</v>
      </c>
      <c r="F412" s="62" t="s">
        <v>44</v>
      </c>
      <c r="G412" s="62" t="s">
        <v>44</v>
      </c>
      <c r="H412" s="62" t="s">
        <v>44</v>
      </c>
      <c r="I412" s="154" t="s">
        <v>44</v>
      </c>
      <c r="J412" s="308"/>
      <c r="K412" s="310"/>
      <c r="L412" s="313"/>
      <c r="M412" s="311"/>
      <c r="N412" s="307">
        <v>1900</v>
      </c>
      <c r="O412" s="308"/>
      <c r="P412" s="157"/>
      <c r="Q412" s="126"/>
      <c r="R412" s="222"/>
      <c r="S412" s="315"/>
      <c r="T412" s="316"/>
      <c r="U412" s="315"/>
      <c r="V412" s="315"/>
      <c r="W412" s="315"/>
      <c r="X412" s="315"/>
      <c r="Y412" s="315"/>
      <c r="Z412" s="315"/>
      <c r="AA412" s="315"/>
      <c r="AB412" s="317"/>
    </row>
    <row r="413" spans="1:781" customFormat="1" ht="15" customHeight="1" x14ac:dyDescent="0.3">
      <c r="B413" s="282"/>
      <c r="C413" s="271"/>
      <c r="D413" s="319"/>
      <c r="E413" s="62" t="s">
        <v>960</v>
      </c>
      <c r="F413" s="62" t="s">
        <v>960</v>
      </c>
      <c r="G413" s="62" t="s">
        <v>960</v>
      </c>
      <c r="H413" s="62" t="s">
        <v>960</v>
      </c>
      <c r="I413" s="305" t="s">
        <v>960</v>
      </c>
      <c r="J413" s="307"/>
      <c r="K413" s="320"/>
      <c r="L413" s="156"/>
      <c r="M413" s="320"/>
      <c r="N413" s="320"/>
      <c r="O413" s="320"/>
      <c r="P413" s="157"/>
      <c r="Q413" s="126"/>
      <c r="R413" s="222"/>
      <c r="S413" s="315"/>
      <c r="T413" s="316"/>
      <c r="U413" s="315"/>
      <c r="V413" s="315"/>
      <c r="W413" s="315"/>
      <c r="X413" s="315"/>
      <c r="Y413" s="315"/>
      <c r="Z413" s="315"/>
      <c r="AA413" s="315"/>
      <c r="AB413" s="317"/>
    </row>
    <row r="414" spans="1:781" customFormat="1" ht="15" customHeight="1" x14ac:dyDescent="0.3">
      <c r="B414" s="282"/>
      <c r="C414" s="271"/>
      <c r="D414" s="321"/>
      <c r="E414" s="150">
        <f>SUM(E401:E413)</f>
        <v>50</v>
      </c>
      <c r="F414" s="150">
        <f>SUM(F401:F413)</f>
        <v>71</v>
      </c>
      <c r="G414" s="150">
        <f>SUM(G401:G413)</f>
        <v>201</v>
      </c>
      <c r="H414" s="150">
        <f>SUM(H401:H413)</f>
        <v>29</v>
      </c>
      <c r="I414" s="154">
        <f>SUM(I401:I413)</f>
        <v>351</v>
      </c>
      <c r="J414" s="322" t="s">
        <v>1092</v>
      </c>
      <c r="K414" s="320"/>
      <c r="L414" s="156"/>
      <c r="M414" s="320"/>
      <c r="N414" s="320"/>
      <c r="O414" s="320"/>
      <c r="P414" s="157"/>
      <c r="Q414" s="126"/>
      <c r="R414" s="222"/>
      <c r="S414" s="315"/>
      <c r="T414" s="316"/>
      <c r="U414" s="315"/>
      <c r="V414" s="315"/>
      <c r="W414" s="315"/>
      <c r="X414" s="315"/>
      <c r="Y414" s="315"/>
      <c r="Z414" s="315"/>
      <c r="AA414" s="315"/>
      <c r="AB414" s="317"/>
    </row>
    <row r="415" spans="1:781" x14ac:dyDescent="0.3">
      <c r="A415" s="216"/>
      <c r="B415" s="323"/>
      <c r="C415" s="271"/>
      <c r="D415" s="324"/>
      <c r="E415" s="325"/>
      <c r="F415" s="325"/>
      <c r="G415" s="325"/>
      <c r="H415" s="325"/>
      <c r="I415" s="326"/>
      <c r="J415" s="325"/>
      <c r="K415" s="325"/>
      <c r="L415" s="213"/>
      <c r="M415" s="327"/>
      <c r="N415" s="327"/>
      <c r="O415" s="327"/>
      <c r="Q415" s="126"/>
      <c r="R415" s="222"/>
      <c r="S415" s="210"/>
      <c r="T415" s="210"/>
      <c r="U415" s="210"/>
      <c r="V415" s="210"/>
      <c r="W415" s="210"/>
      <c r="X415" s="210"/>
      <c r="Y415" s="210"/>
      <c r="Z415" s="210"/>
      <c r="AA415" s="210"/>
      <c r="AB415" s="123"/>
      <c r="AC415" s="144"/>
      <c r="AD415" s="144"/>
      <c r="AE415" s="144"/>
      <c r="AF415" s="144"/>
      <c r="AG415" s="144"/>
      <c r="AH415" s="144"/>
      <c r="AI415" s="144"/>
      <c r="AJ415" s="144"/>
      <c r="AK415" s="144"/>
      <c r="AL415" s="144"/>
      <c r="AM415" s="144"/>
      <c r="AN415" s="144"/>
      <c r="AO415" s="144"/>
      <c r="AP415" s="144"/>
      <c r="AQ415" s="144"/>
      <c r="AR415" s="144"/>
      <c r="AS415" s="144"/>
      <c r="AT415" s="144"/>
      <c r="AU415" s="144"/>
      <c r="AV415" s="144"/>
      <c r="AW415" s="144"/>
      <c r="AX415" s="144"/>
      <c r="AY415" s="144"/>
      <c r="AZ415" s="144"/>
      <c r="BA415" s="144"/>
      <c r="BB415" s="144"/>
      <c r="BC415" s="144"/>
      <c r="BD415" s="144"/>
      <c r="BE415" s="144"/>
      <c r="BF415" s="144"/>
      <c r="BG415" s="144"/>
      <c r="BH415" s="144"/>
      <c r="BI415" s="144"/>
      <c r="BJ415" s="144"/>
      <c r="BK415" s="144"/>
      <c r="BL415" s="144"/>
      <c r="BM415" s="144"/>
      <c r="BN415" s="144"/>
      <c r="BO415" s="144"/>
      <c r="BP415" s="144"/>
      <c r="BQ415" s="144"/>
      <c r="BR415" s="144"/>
      <c r="BS415" s="144"/>
      <c r="BT415" s="144"/>
      <c r="BU415" s="144"/>
      <c r="BV415" s="144"/>
      <c r="BW415" s="144"/>
      <c r="BX415" s="144"/>
      <c r="BY415" s="144"/>
      <c r="BZ415" s="144"/>
      <c r="CA415" s="144"/>
      <c r="CB415" s="144"/>
      <c r="CC415" s="144"/>
      <c r="CD415" s="144"/>
      <c r="CE415" s="144"/>
      <c r="CF415" s="144"/>
      <c r="CG415" s="144"/>
      <c r="CH415" s="144"/>
      <c r="CI415" s="144"/>
      <c r="CJ415" s="144"/>
      <c r="CK415" s="144"/>
      <c r="CL415" s="144"/>
      <c r="CM415" s="144"/>
      <c r="CN415" s="144"/>
      <c r="CO415" s="144"/>
      <c r="CP415" s="144"/>
      <c r="CQ415" s="144"/>
      <c r="CR415" s="144"/>
      <c r="CS415" s="144"/>
      <c r="CT415" s="144"/>
      <c r="CU415" s="144"/>
      <c r="CV415" s="144"/>
      <c r="CW415" s="144"/>
      <c r="CX415" s="144"/>
      <c r="CY415" s="144"/>
      <c r="CZ415" s="144"/>
      <c r="DA415" s="144"/>
      <c r="DB415" s="144"/>
      <c r="DC415" s="144"/>
      <c r="DD415" s="144"/>
      <c r="DE415" s="144"/>
      <c r="DF415" s="144"/>
      <c r="DG415" s="144"/>
      <c r="DH415" s="144"/>
      <c r="DI415" s="144"/>
      <c r="DJ415" s="144"/>
      <c r="DK415" s="144"/>
      <c r="DL415" s="144"/>
      <c r="DM415" s="144"/>
      <c r="DN415" s="144"/>
      <c r="DO415" s="144"/>
      <c r="DP415" s="144"/>
      <c r="DQ415" s="144"/>
      <c r="DR415" s="144"/>
      <c r="DS415" s="144"/>
      <c r="DT415" s="144"/>
      <c r="DU415" s="144"/>
      <c r="DV415" s="144"/>
      <c r="DW415" s="144"/>
      <c r="DX415" s="144"/>
      <c r="DY415" s="144"/>
      <c r="DZ415" s="144"/>
      <c r="EA415" s="144"/>
      <c r="EB415" s="144"/>
      <c r="EC415" s="144"/>
      <c r="ED415" s="125"/>
      <c r="EE415" s="125"/>
      <c r="EF415" s="125"/>
      <c r="EG415" s="125"/>
      <c r="EH415" s="125"/>
      <c r="EI415" s="125"/>
      <c r="EJ415" s="125"/>
      <c r="EK415" s="125"/>
      <c r="EL415" s="125"/>
      <c r="EM415" s="125"/>
      <c r="EN415" s="125"/>
      <c r="EO415" s="125"/>
      <c r="EP415" s="125"/>
      <c r="EQ415" s="125"/>
      <c r="ER415" s="125"/>
      <c r="ES415" s="125"/>
      <c r="ET415" s="125"/>
      <c r="EU415" s="125"/>
      <c r="EV415" s="125"/>
      <c r="EW415" s="125"/>
      <c r="EX415" s="125"/>
      <c r="EY415" s="125"/>
      <c r="EZ415" s="125"/>
      <c r="FA415" s="125"/>
      <c r="FB415" s="125"/>
      <c r="FC415" s="125"/>
      <c r="FD415" s="125"/>
      <c r="FE415" s="125"/>
      <c r="FF415" s="125"/>
      <c r="FG415" s="125"/>
      <c r="FH415" s="125"/>
      <c r="FI415" s="125"/>
      <c r="FJ415" s="125"/>
      <c r="FK415" s="125"/>
      <c r="FL415" s="125"/>
      <c r="FM415" s="125"/>
      <c r="FN415" s="125"/>
      <c r="FO415" s="125"/>
      <c r="FP415" s="125"/>
      <c r="FQ415" s="125"/>
      <c r="FR415" s="125"/>
      <c r="FS415" s="125"/>
      <c r="FT415" s="125"/>
      <c r="FU415" s="125"/>
      <c r="FV415" s="125"/>
      <c r="FW415" s="125"/>
      <c r="FX415" s="125"/>
      <c r="FY415" s="125"/>
      <c r="FZ415" s="125"/>
      <c r="GA415" s="125"/>
      <c r="GB415" s="125"/>
      <c r="GC415" s="125"/>
      <c r="GD415" s="125"/>
      <c r="GE415" s="125"/>
      <c r="GF415" s="125"/>
      <c r="GG415" s="125"/>
      <c r="GH415" s="125"/>
      <c r="GI415" s="125"/>
      <c r="GJ415" s="125"/>
      <c r="GK415" s="125"/>
      <c r="GL415" s="125"/>
      <c r="GM415" s="125"/>
      <c r="GN415" s="125"/>
      <c r="GO415" s="125"/>
      <c r="GP415" s="125"/>
      <c r="GQ415" s="125"/>
      <c r="GR415" s="125"/>
      <c r="GS415" s="125"/>
      <c r="GT415" s="125"/>
      <c r="GU415" s="125"/>
      <c r="GV415" s="125"/>
      <c r="GW415" s="125"/>
      <c r="GX415" s="125"/>
      <c r="GY415" s="125"/>
      <c r="GZ415" s="125"/>
      <c r="HA415" s="125"/>
      <c r="HB415" s="125"/>
      <c r="HC415" s="125"/>
      <c r="HD415" s="125"/>
      <c r="HE415" s="125"/>
      <c r="HF415" s="125"/>
      <c r="HG415" s="125"/>
      <c r="HH415" s="125"/>
      <c r="HI415" s="125"/>
      <c r="HJ415" s="125"/>
      <c r="HK415" s="125"/>
      <c r="HL415" s="125"/>
      <c r="HM415" s="125"/>
      <c r="HN415" s="125"/>
      <c r="HO415" s="125"/>
      <c r="HP415" s="125"/>
      <c r="HQ415" s="125"/>
      <c r="HR415" s="125"/>
      <c r="HS415" s="125"/>
      <c r="HT415" s="125"/>
      <c r="HU415" s="125"/>
      <c r="HV415" s="125"/>
      <c r="HW415" s="125"/>
      <c r="HX415" s="125"/>
      <c r="HY415" s="125"/>
      <c r="HZ415" s="125"/>
      <c r="IA415" s="125"/>
      <c r="IB415" s="125"/>
      <c r="IC415" s="125"/>
      <c r="ID415" s="125"/>
      <c r="IE415" s="125"/>
      <c r="IF415" s="125"/>
      <c r="IG415" s="125"/>
      <c r="IH415" s="125"/>
      <c r="II415" s="125"/>
      <c r="IJ415" s="125"/>
      <c r="IK415" s="125"/>
      <c r="IL415" s="125"/>
      <c r="IM415" s="125"/>
      <c r="IN415" s="125"/>
      <c r="IO415" s="125"/>
      <c r="IP415" s="125"/>
      <c r="IQ415" s="125"/>
      <c r="IR415" s="125"/>
      <c r="IS415" s="125"/>
      <c r="IT415" s="125"/>
      <c r="IU415" s="125"/>
      <c r="IV415" s="125"/>
      <c r="IW415" s="125"/>
      <c r="IX415" s="125"/>
      <c r="IY415" s="125"/>
      <c r="IZ415" s="125"/>
      <c r="JA415" s="125"/>
      <c r="JB415" s="125"/>
      <c r="JC415" s="125"/>
      <c r="JD415" s="125"/>
      <c r="JE415" s="125"/>
      <c r="JF415" s="125"/>
      <c r="JG415" s="125"/>
      <c r="JH415" s="125"/>
      <c r="JI415" s="125"/>
      <c r="JJ415" s="125"/>
      <c r="JK415" s="125"/>
      <c r="JL415" s="125"/>
      <c r="JM415" s="125"/>
      <c r="JN415" s="125"/>
      <c r="JO415" s="125"/>
      <c r="JP415" s="125"/>
      <c r="JQ415" s="125"/>
      <c r="JR415" s="125"/>
      <c r="JS415" s="125"/>
      <c r="JT415" s="125"/>
      <c r="JU415" s="125"/>
      <c r="JV415" s="125"/>
      <c r="JW415" s="125"/>
      <c r="JX415" s="125"/>
      <c r="JY415" s="125"/>
      <c r="JZ415" s="125"/>
      <c r="KA415" s="125"/>
      <c r="KB415" s="125"/>
      <c r="KC415" s="125"/>
      <c r="KD415" s="125"/>
      <c r="KE415" s="125"/>
      <c r="KF415" s="125"/>
      <c r="KG415" s="125"/>
      <c r="KH415" s="125"/>
      <c r="KI415" s="125"/>
      <c r="KJ415" s="125"/>
      <c r="KK415" s="125"/>
      <c r="KL415" s="125"/>
      <c r="KM415" s="125"/>
      <c r="KN415" s="125"/>
      <c r="KO415" s="125"/>
      <c r="KP415" s="125"/>
      <c r="KQ415" s="125"/>
      <c r="KR415" s="125"/>
      <c r="KS415" s="125"/>
      <c r="KT415" s="125"/>
      <c r="KU415" s="125"/>
      <c r="KV415" s="125"/>
      <c r="KW415" s="125"/>
      <c r="KX415" s="125"/>
      <c r="KY415" s="125"/>
      <c r="KZ415" s="125"/>
      <c r="LA415" s="125"/>
      <c r="LB415" s="125"/>
      <c r="LC415" s="125"/>
      <c r="LD415" s="125"/>
      <c r="LE415" s="125"/>
      <c r="LF415" s="125"/>
      <c r="LG415" s="125"/>
      <c r="LH415" s="125"/>
      <c r="LI415" s="125"/>
      <c r="LJ415" s="125"/>
      <c r="LK415" s="125"/>
      <c r="LL415" s="125"/>
      <c r="LM415" s="125"/>
      <c r="LN415" s="125"/>
      <c r="LO415" s="125"/>
      <c r="LP415" s="125"/>
      <c r="LQ415" s="125"/>
      <c r="LR415" s="125"/>
      <c r="LS415" s="125"/>
      <c r="LT415" s="125"/>
      <c r="LU415" s="125"/>
      <c r="LV415" s="125"/>
      <c r="LW415" s="125"/>
      <c r="LX415" s="125"/>
      <c r="LY415" s="125"/>
      <c r="LZ415" s="125"/>
      <c r="MA415" s="125"/>
      <c r="MB415" s="125"/>
      <c r="MC415" s="125"/>
      <c r="MD415" s="125"/>
      <c r="ME415" s="125"/>
      <c r="MF415" s="125"/>
      <c r="MG415" s="125"/>
      <c r="MH415" s="125"/>
      <c r="MI415" s="125"/>
      <c r="MJ415" s="125"/>
      <c r="MK415" s="125"/>
      <c r="ML415" s="125"/>
      <c r="MM415" s="125"/>
      <c r="MN415" s="125"/>
      <c r="MO415" s="125"/>
      <c r="MP415" s="125"/>
      <c r="MQ415" s="125"/>
      <c r="MR415" s="125"/>
      <c r="MS415" s="125"/>
      <c r="MT415" s="125"/>
      <c r="MU415" s="125"/>
      <c r="MV415" s="125"/>
      <c r="MW415" s="125"/>
      <c r="MX415" s="125"/>
      <c r="MY415" s="125"/>
      <c r="MZ415" s="125"/>
      <c r="NA415" s="125"/>
      <c r="NB415" s="125"/>
      <c r="NC415" s="125"/>
      <c r="ND415" s="125"/>
      <c r="NE415" s="125"/>
      <c r="NF415" s="125"/>
      <c r="NG415" s="125"/>
      <c r="NH415" s="125"/>
      <c r="NI415" s="125"/>
      <c r="NJ415" s="125"/>
      <c r="NK415" s="125"/>
      <c r="NL415" s="125"/>
      <c r="NM415" s="125"/>
      <c r="NN415" s="125"/>
      <c r="NO415" s="125"/>
      <c r="NP415" s="125"/>
      <c r="NQ415" s="125"/>
      <c r="NR415" s="125"/>
      <c r="NS415" s="125"/>
      <c r="NT415" s="125"/>
      <c r="NU415" s="125"/>
      <c r="NV415" s="125"/>
      <c r="NW415" s="125"/>
      <c r="NX415" s="125"/>
      <c r="NY415" s="125"/>
      <c r="NZ415" s="125"/>
      <c r="OA415" s="125"/>
      <c r="OB415" s="125"/>
      <c r="OC415" s="125"/>
      <c r="OD415" s="125"/>
      <c r="OE415" s="125"/>
      <c r="OF415" s="125"/>
      <c r="OG415" s="125"/>
      <c r="OH415" s="125"/>
      <c r="OI415" s="125"/>
      <c r="OJ415" s="125"/>
      <c r="OK415" s="125"/>
      <c r="OL415" s="125"/>
      <c r="OM415" s="125"/>
      <c r="ON415" s="125"/>
      <c r="OO415" s="125"/>
      <c r="OP415" s="125"/>
      <c r="OQ415" s="125"/>
      <c r="OR415" s="125"/>
      <c r="OS415" s="125"/>
      <c r="OT415" s="125"/>
      <c r="OU415" s="125"/>
      <c r="OV415" s="125"/>
      <c r="OW415" s="125"/>
      <c r="OX415" s="125"/>
      <c r="OY415" s="125"/>
      <c r="OZ415" s="125"/>
      <c r="PA415" s="125"/>
      <c r="PB415" s="125"/>
      <c r="PC415" s="125"/>
      <c r="PD415" s="125"/>
      <c r="PE415" s="125"/>
      <c r="PF415" s="125"/>
      <c r="PG415" s="125"/>
      <c r="PH415" s="125"/>
      <c r="PI415" s="125"/>
      <c r="PJ415" s="125"/>
      <c r="PK415" s="125"/>
      <c r="PL415" s="125"/>
      <c r="PM415" s="125"/>
      <c r="PN415" s="125"/>
      <c r="PO415" s="125"/>
      <c r="PP415" s="125"/>
      <c r="PQ415" s="125"/>
      <c r="PR415" s="125"/>
      <c r="PS415" s="125"/>
      <c r="PT415" s="125"/>
      <c r="PU415" s="125"/>
      <c r="PV415" s="125"/>
      <c r="PW415" s="125"/>
      <c r="PX415" s="125"/>
      <c r="PY415" s="125"/>
      <c r="PZ415" s="125"/>
      <c r="QA415" s="125"/>
      <c r="QB415" s="125"/>
      <c r="QC415" s="125"/>
      <c r="QD415" s="125"/>
      <c r="QE415" s="125"/>
      <c r="QF415" s="125"/>
      <c r="QG415" s="125"/>
      <c r="QH415" s="125"/>
      <c r="QI415" s="125"/>
      <c r="QJ415" s="125"/>
      <c r="QK415" s="125"/>
      <c r="QL415" s="125"/>
      <c r="QM415" s="125"/>
      <c r="QN415" s="125"/>
      <c r="QO415" s="125"/>
      <c r="QP415" s="125"/>
      <c r="QQ415" s="125"/>
      <c r="QR415" s="125"/>
      <c r="QS415" s="125"/>
      <c r="QT415" s="125"/>
      <c r="QU415" s="125"/>
      <c r="QV415" s="125"/>
      <c r="QW415" s="125"/>
      <c r="QX415" s="125"/>
      <c r="QY415" s="125"/>
      <c r="QZ415" s="125"/>
      <c r="RA415" s="125"/>
      <c r="RB415" s="125"/>
      <c r="RC415" s="125"/>
      <c r="RD415" s="125"/>
      <c r="RE415" s="125"/>
      <c r="RF415" s="125"/>
      <c r="RG415" s="125"/>
      <c r="RH415" s="125"/>
      <c r="RI415" s="125"/>
      <c r="RJ415" s="125"/>
      <c r="RK415" s="125"/>
      <c r="RL415" s="125"/>
      <c r="RM415" s="125"/>
      <c r="RN415" s="125"/>
      <c r="RO415" s="125"/>
      <c r="RP415" s="125"/>
      <c r="RQ415" s="125"/>
      <c r="RR415" s="125"/>
      <c r="RS415" s="125"/>
      <c r="RT415" s="125"/>
      <c r="RU415" s="125"/>
      <c r="RV415" s="125"/>
      <c r="RW415" s="125"/>
      <c r="RX415" s="125"/>
      <c r="RY415" s="125"/>
      <c r="RZ415" s="125"/>
      <c r="SA415" s="125"/>
      <c r="SB415" s="125"/>
      <c r="SC415" s="125"/>
      <c r="SD415" s="125"/>
      <c r="SE415" s="125"/>
      <c r="SF415" s="125"/>
      <c r="SG415" s="125"/>
      <c r="SH415" s="125"/>
      <c r="SI415" s="125"/>
      <c r="SJ415" s="125"/>
      <c r="SK415" s="125"/>
      <c r="SL415" s="125"/>
      <c r="SM415" s="125"/>
      <c r="SN415" s="125"/>
      <c r="SO415" s="125"/>
      <c r="SP415" s="125"/>
      <c r="SQ415" s="125"/>
      <c r="SR415" s="125"/>
      <c r="SS415" s="125"/>
      <c r="ST415" s="125"/>
      <c r="SU415" s="125"/>
      <c r="SV415" s="125"/>
      <c r="SW415" s="125"/>
      <c r="SX415" s="125"/>
      <c r="SY415" s="125"/>
      <c r="SZ415" s="125"/>
      <c r="TA415" s="125"/>
      <c r="TB415" s="125"/>
      <c r="TC415" s="125"/>
      <c r="TD415" s="125"/>
      <c r="TE415" s="125"/>
      <c r="TF415" s="125"/>
      <c r="TG415" s="125"/>
      <c r="TH415" s="125"/>
      <c r="TI415" s="125"/>
      <c r="TJ415" s="125"/>
      <c r="TK415" s="125"/>
      <c r="TL415" s="125"/>
      <c r="TM415" s="125"/>
      <c r="TN415" s="125"/>
      <c r="TO415" s="125"/>
      <c r="TP415" s="125"/>
      <c r="TQ415" s="125"/>
      <c r="TR415" s="125"/>
      <c r="TS415" s="125"/>
      <c r="TT415" s="125"/>
      <c r="TU415" s="125"/>
      <c r="TV415" s="125"/>
      <c r="TW415" s="125"/>
      <c r="TX415" s="125"/>
      <c r="TY415" s="125"/>
      <c r="TZ415" s="125"/>
      <c r="UA415" s="125"/>
      <c r="UB415" s="125"/>
      <c r="UC415" s="125"/>
      <c r="UD415" s="125"/>
      <c r="UE415" s="125"/>
      <c r="UF415" s="125"/>
      <c r="UG415" s="125"/>
      <c r="UH415" s="125"/>
      <c r="UI415" s="125"/>
      <c r="UJ415" s="125"/>
      <c r="UK415" s="125"/>
      <c r="UL415" s="125"/>
      <c r="UM415" s="125"/>
      <c r="UN415" s="125"/>
      <c r="UO415" s="125"/>
      <c r="UP415" s="125"/>
      <c r="UQ415" s="125"/>
      <c r="UR415" s="125"/>
      <c r="US415" s="125"/>
      <c r="UT415" s="125"/>
      <c r="UU415" s="125"/>
      <c r="UV415" s="125"/>
      <c r="UW415" s="125"/>
      <c r="UX415" s="125"/>
      <c r="UY415" s="125"/>
      <c r="UZ415" s="125"/>
      <c r="VA415" s="125"/>
      <c r="VB415" s="125"/>
      <c r="VC415" s="125"/>
      <c r="VD415" s="125"/>
      <c r="VE415" s="125"/>
      <c r="VF415" s="125"/>
      <c r="VG415" s="125"/>
      <c r="VH415" s="125"/>
      <c r="VI415" s="125"/>
      <c r="VJ415" s="125"/>
      <c r="VK415" s="125"/>
      <c r="VL415" s="125"/>
      <c r="VM415" s="125"/>
      <c r="VN415" s="125"/>
      <c r="VO415" s="125"/>
      <c r="VP415" s="125"/>
      <c r="VQ415" s="125"/>
      <c r="VR415" s="125"/>
      <c r="VS415" s="125"/>
      <c r="VT415" s="125"/>
      <c r="VU415" s="125"/>
      <c r="VV415" s="125"/>
      <c r="VW415" s="125"/>
      <c r="VX415" s="125"/>
      <c r="VY415" s="125"/>
      <c r="VZ415" s="125"/>
      <c r="WA415" s="125"/>
      <c r="WB415" s="125"/>
      <c r="WC415" s="125"/>
      <c r="WD415" s="125"/>
      <c r="WE415" s="125"/>
      <c r="WF415" s="125"/>
      <c r="WG415" s="125"/>
      <c r="WH415" s="125"/>
      <c r="WI415" s="125"/>
      <c r="WJ415" s="125"/>
      <c r="WK415" s="125"/>
      <c r="WL415" s="125"/>
      <c r="WM415" s="125"/>
      <c r="WN415" s="125"/>
      <c r="WO415" s="125"/>
      <c r="WP415" s="125"/>
      <c r="WQ415" s="125"/>
      <c r="WR415" s="125"/>
      <c r="WS415" s="125"/>
      <c r="WT415" s="125"/>
      <c r="WU415" s="125"/>
      <c r="WV415" s="125"/>
      <c r="WW415" s="125"/>
      <c r="WX415" s="125"/>
      <c r="WY415" s="125"/>
      <c r="WZ415" s="125"/>
      <c r="XA415" s="125"/>
      <c r="XB415" s="125"/>
      <c r="XC415" s="125"/>
      <c r="XD415" s="125"/>
      <c r="XE415" s="125"/>
      <c r="XF415" s="125"/>
      <c r="XG415" s="125"/>
      <c r="XH415" s="125"/>
      <c r="XI415" s="125"/>
      <c r="XJ415" s="125"/>
      <c r="XK415" s="125"/>
      <c r="XL415" s="125"/>
      <c r="XM415" s="125"/>
      <c r="XN415" s="125"/>
      <c r="XO415" s="125"/>
      <c r="XP415" s="125"/>
      <c r="XQ415" s="125"/>
      <c r="XR415" s="125"/>
      <c r="XS415" s="125"/>
      <c r="XT415" s="125"/>
      <c r="XU415" s="125"/>
      <c r="XV415" s="125"/>
      <c r="XW415" s="125"/>
      <c r="XX415" s="125"/>
      <c r="XY415" s="125"/>
      <c r="XZ415" s="125"/>
      <c r="YA415" s="125"/>
      <c r="YB415" s="125"/>
      <c r="YC415" s="125"/>
      <c r="YD415" s="125"/>
      <c r="YE415" s="125"/>
      <c r="YF415" s="125"/>
      <c r="YG415" s="125"/>
      <c r="YH415" s="125"/>
      <c r="YI415" s="125"/>
      <c r="YJ415" s="125"/>
      <c r="YK415" s="125"/>
      <c r="YL415" s="125"/>
      <c r="YM415" s="125"/>
      <c r="YN415" s="125"/>
      <c r="YO415" s="125"/>
      <c r="YP415" s="125"/>
      <c r="YQ415" s="125"/>
      <c r="YR415" s="125"/>
      <c r="YS415" s="125"/>
      <c r="YT415" s="125"/>
      <c r="YU415" s="125"/>
      <c r="YV415" s="125"/>
      <c r="YW415" s="125"/>
      <c r="YX415" s="125"/>
      <c r="YY415" s="125"/>
      <c r="YZ415" s="125"/>
      <c r="ZA415" s="125"/>
      <c r="ZB415" s="125"/>
      <c r="ZC415" s="125"/>
      <c r="ZD415" s="125"/>
      <c r="ZE415" s="125"/>
      <c r="ZF415" s="125"/>
      <c r="ZG415" s="125"/>
      <c r="ZH415" s="125"/>
      <c r="ZI415" s="125"/>
      <c r="ZJ415" s="125"/>
      <c r="ZK415" s="125"/>
      <c r="ZL415" s="125"/>
      <c r="ZM415" s="125"/>
      <c r="ZN415" s="125"/>
      <c r="ZO415" s="125"/>
      <c r="ZP415" s="125"/>
      <c r="ZQ415" s="125"/>
      <c r="ZR415" s="125"/>
      <c r="ZS415" s="125"/>
      <c r="ZT415" s="125"/>
      <c r="ZU415" s="125"/>
      <c r="ZV415" s="125"/>
      <c r="ZW415" s="125"/>
      <c r="ZX415" s="125"/>
      <c r="ZY415" s="125"/>
      <c r="ZZ415" s="125"/>
      <c r="AAA415" s="125"/>
      <c r="AAB415" s="125"/>
      <c r="AAC415" s="125"/>
      <c r="AAD415" s="125"/>
      <c r="AAE415" s="125"/>
      <c r="AAF415" s="125"/>
      <c r="AAG415" s="125"/>
      <c r="AAH415" s="125"/>
      <c r="AAI415" s="125"/>
      <c r="AAJ415" s="125"/>
      <c r="AAK415" s="125"/>
      <c r="AAL415" s="125"/>
      <c r="AAM415" s="125"/>
      <c r="AAN415" s="125"/>
      <c r="AAO415" s="125"/>
      <c r="AAP415" s="125"/>
      <c r="AAQ415" s="125"/>
      <c r="AAR415" s="125"/>
      <c r="AAS415" s="125"/>
      <c r="AAT415" s="125"/>
      <c r="AAU415" s="125"/>
      <c r="AAV415" s="125"/>
      <c r="AAW415" s="125"/>
      <c r="AAX415" s="125"/>
      <c r="AAY415" s="125"/>
      <c r="AAZ415" s="125"/>
      <c r="ABA415" s="125"/>
      <c r="ABB415" s="125"/>
      <c r="ABC415" s="125"/>
      <c r="ABD415" s="125"/>
      <c r="ABE415" s="125"/>
      <c r="ABF415" s="125"/>
      <c r="ABG415" s="125"/>
      <c r="ABH415" s="125"/>
      <c r="ABI415" s="125"/>
      <c r="ABJ415" s="125"/>
      <c r="ABK415" s="125"/>
      <c r="ABL415" s="125"/>
      <c r="ABM415" s="125"/>
      <c r="ABN415" s="125"/>
      <c r="ABO415" s="125"/>
      <c r="ABP415" s="125"/>
      <c r="ABQ415" s="125"/>
      <c r="ABR415" s="125"/>
      <c r="ABS415" s="125"/>
      <c r="ABT415" s="125"/>
      <c r="ABU415" s="125"/>
      <c r="ABV415" s="125"/>
      <c r="ABW415" s="125"/>
      <c r="ABX415" s="125"/>
      <c r="ABY415" s="125"/>
      <c r="ABZ415" s="125"/>
      <c r="ACA415" s="125"/>
      <c r="ACB415" s="125"/>
      <c r="ACC415" s="125"/>
      <c r="ACD415" s="125"/>
      <c r="ACE415" s="125"/>
      <c r="ACF415" s="125"/>
      <c r="ACG415" s="125"/>
      <c r="ACH415" s="125"/>
      <c r="ACI415" s="125"/>
      <c r="ACJ415" s="125"/>
      <c r="ACK415" s="125"/>
      <c r="ACL415" s="125"/>
      <c r="ACM415" s="125"/>
      <c r="ACN415" s="125"/>
      <c r="ACO415" s="125"/>
      <c r="ACP415" s="125"/>
      <c r="ACQ415" s="125"/>
      <c r="ACR415" s="125"/>
      <c r="ACS415" s="125"/>
      <c r="ACT415" s="125"/>
      <c r="ACU415" s="125"/>
      <c r="ACV415" s="125"/>
      <c r="ACW415" s="125"/>
      <c r="ACX415" s="125"/>
      <c r="ACY415" s="125"/>
      <c r="ACZ415" s="125"/>
      <c r="ADA415" s="125"/>
    </row>
    <row r="416" spans="1:781" x14ac:dyDescent="0.3">
      <c r="A416" s="216"/>
      <c r="B416" s="323"/>
      <c r="C416" s="328"/>
      <c r="D416" s="329"/>
      <c r="E416" s="325"/>
      <c r="F416" s="325"/>
      <c r="G416" s="325"/>
      <c r="H416" s="325"/>
      <c r="I416" s="326"/>
      <c r="J416" s="325"/>
      <c r="K416" s="325"/>
      <c r="L416" s="213"/>
      <c r="M416" s="219"/>
      <c r="N416" s="213"/>
      <c r="O416" s="213"/>
      <c r="Q416" s="126"/>
      <c r="R416" s="222"/>
      <c r="S416" s="210"/>
      <c r="T416" s="210"/>
      <c r="U416" s="210"/>
      <c r="V416" s="210"/>
      <c r="W416" s="210"/>
      <c r="X416" s="210"/>
      <c r="Y416" s="210"/>
      <c r="Z416" s="210"/>
      <c r="AA416" s="210"/>
      <c r="AB416" s="123"/>
      <c r="AC416" s="144"/>
      <c r="AD416" s="144"/>
      <c r="AE416" s="144"/>
      <c r="AF416" s="144"/>
      <c r="AG416" s="144"/>
      <c r="AH416" s="144"/>
      <c r="AI416" s="144"/>
      <c r="AJ416" s="144"/>
      <c r="AK416" s="144"/>
      <c r="AL416" s="144"/>
      <c r="AM416" s="144"/>
      <c r="AN416" s="144"/>
      <c r="AO416" s="144"/>
      <c r="AP416" s="144"/>
      <c r="AQ416" s="144"/>
      <c r="AR416" s="144"/>
      <c r="AS416" s="144"/>
      <c r="AT416" s="144"/>
      <c r="AU416" s="144"/>
      <c r="AV416" s="144"/>
      <c r="AW416" s="144"/>
      <c r="AX416" s="144"/>
      <c r="AY416" s="144"/>
      <c r="AZ416" s="144"/>
      <c r="BA416" s="144"/>
      <c r="BB416" s="144"/>
      <c r="BC416" s="144"/>
      <c r="BD416" s="144"/>
      <c r="BE416" s="144"/>
      <c r="BF416" s="144"/>
      <c r="BG416" s="144"/>
      <c r="BH416" s="144"/>
      <c r="BI416" s="144"/>
      <c r="BJ416" s="144"/>
      <c r="BK416" s="144"/>
      <c r="BL416" s="144"/>
      <c r="BM416" s="144"/>
      <c r="BN416" s="144"/>
      <c r="BO416" s="144"/>
      <c r="BP416" s="144"/>
      <c r="BQ416" s="144"/>
      <c r="BR416" s="144"/>
      <c r="BS416" s="144"/>
      <c r="BT416" s="144"/>
      <c r="BU416" s="144"/>
      <c r="BV416" s="144"/>
      <c r="BW416" s="144"/>
      <c r="BX416" s="144"/>
      <c r="BY416" s="144"/>
      <c r="BZ416" s="144"/>
      <c r="CA416" s="144"/>
      <c r="CB416" s="144"/>
      <c r="CC416" s="144"/>
      <c r="CD416" s="144"/>
      <c r="CE416" s="144"/>
      <c r="CF416" s="144"/>
      <c r="CG416" s="144"/>
      <c r="CH416" s="144"/>
      <c r="CI416" s="144"/>
      <c r="CJ416" s="144"/>
      <c r="CK416" s="144"/>
      <c r="CL416" s="144"/>
      <c r="CM416" s="144"/>
      <c r="CN416" s="144"/>
      <c r="CO416" s="144"/>
      <c r="CP416" s="144"/>
      <c r="CQ416" s="144"/>
      <c r="CR416" s="144"/>
      <c r="CS416" s="144"/>
      <c r="CT416" s="144"/>
      <c r="CU416" s="144"/>
      <c r="CV416" s="144"/>
      <c r="CW416" s="144"/>
      <c r="CX416" s="144"/>
      <c r="CY416" s="144"/>
      <c r="CZ416" s="144"/>
      <c r="DA416" s="144"/>
      <c r="DB416" s="144"/>
      <c r="DC416" s="144"/>
      <c r="DD416" s="144"/>
      <c r="DE416" s="144"/>
      <c r="DF416" s="144"/>
      <c r="DG416" s="144"/>
      <c r="DH416" s="144"/>
      <c r="DI416" s="144"/>
      <c r="DJ416" s="144"/>
      <c r="DK416" s="144"/>
      <c r="DL416" s="144"/>
      <c r="DM416" s="144"/>
      <c r="DN416" s="144"/>
      <c r="DO416" s="144"/>
      <c r="DP416" s="144"/>
      <c r="DQ416" s="144"/>
      <c r="DR416" s="144"/>
      <c r="DS416" s="144"/>
      <c r="DT416" s="144"/>
      <c r="DU416" s="144"/>
      <c r="DV416" s="144"/>
      <c r="DW416" s="144"/>
      <c r="DX416" s="144"/>
      <c r="DY416" s="144"/>
      <c r="DZ416" s="144"/>
      <c r="EA416" s="144"/>
      <c r="EB416" s="144"/>
      <c r="EC416" s="144"/>
      <c r="ED416" s="125"/>
      <c r="EE416" s="125"/>
      <c r="EF416" s="125"/>
      <c r="EG416" s="125"/>
      <c r="EH416" s="125"/>
      <c r="EI416" s="125"/>
      <c r="EJ416" s="125"/>
      <c r="EK416" s="125"/>
      <c r="EL416" s="125"/>
      <c r="EM416" s="125"/>
      <c r="EN416" s="125"/>
      <c r="EO416" s="125"/>
      <c r="EP416" s="125"/>
      <c r="EQ416" s="125"/>
      <c r="ER416" s="125"/>
      <c r="ES416" s="125"/>
      <c r="ET416" s="125"/>
      <c r="EU416" s="125"/>
      <c r="EV416" s="125"/>
      <c r="EW416" s="125"/>
      <c r="EX416" s="125"/>
      <c r="EY416" s="125"/>
      <c r="EZ416" s="125"/>
      <c r="FA416" s="125"/>
      <c r="FB416" s="125"/>
      <c r="FC416" s="125"/>
      <c r="FD416" s="125"/>
      <c r="FE416" s="125"/>
      <c r="FF416" s="125"/>
      <c r="FG416" s="125"/>
      <c r="FH416" s="125"/>
      <c r="FI416" s="125"/>
      <c r="FJ416" s="125"/>
      <c r="FK416" s="125"/>
      <c r="FL416" s="125"/>
      <c r="FM416" s="125"/>
      <c r="FN416" s="125"/>
      <c r="FO416" s="125"/>
      <c r="FP416" s="125"/>
      <c r="FQ416" s="125"/>
      <c r="FR416" s="125"/>
      <c r="FS416" s="125"/>
      <c r="FT416" s="125"/>
      <c r="FU416" s="125"/>
      <c r="FV416" s="125"/>
      <c r="FW416" s="125"/>
      <c r="FX416" s="125"/>
      <c r="FY416" s="125"/>
      <c r="FZ416" s="125"/>
      <c r="GA416" s="125"/>
      <c r="GB416" s="125"/>
      <c r="GC416" s="125"/>
      <c r="GD416" s="125"/>
      <c r="GE416" s="125"/>
      <c r="GF416" s="125"/>
      <c r="GG416" s="125"/>
      <c r="GH416" s="125"/>
      <c r="GI416" s="125"/>
      <c r="GJ416" s="125"/>
      <c r="GK416" s="125"/>
      <c r="GL416" s="125"/>
      <c r="GM416" s="125"/>
      <c r="GN416" s="125"/>
      <c r="GO416" s="125"/>
      <c r="GP416" s="125"/>
      <c r="GQ416" s="125"/>
      <c r="GR416" s="125"/>
      <c r="GS416" s="125"/>
      <c r="GT416" s="125"/>
      <c r="GU416" s="125"/>
      <c r="GV416" s="125"/>
      <c r="GW416" s="125"/>
      <c r="GX416" s="125"/>
      <c r="GY416" s="125"/>
      <c r="GZ416" s="125"/>
      <c r="HA416" s="125"/>
      <c r="HB416" s="125"/>
      <c r="HC416" s="125"/>
      <c r="HD416" s="125"/>
      <c r="HE416" s="125"/>
      <c r="HF416" s="125"/>
      <c r="HG416" s="125"/>
      <c r="HH416" s="125"/>
      <c r="HI416" s="125"/>
      <c r="HJ416" s="125"/>
      <c r="HK416" s="125"/>
      <c r="HL416" s="125"/>
      <c r="HM416" s="125"/>
      <c r="HN416" s="125"/>
      <c r="HO416" s="125"/>
      <c r="HP416" s="125"/>
      <c r="HQ416" s="125"/>
      <c r="HR416" s="125"/>
      <c r="HS416" s="125"/>
      <c r="HT416" s="125"/>
      <c r="HU416" s="125"/>
      <c r="HV416" s="125"/>
      <c r="HW416" s="125"/>
      <c r="HX416" s="125"/>
      <c r="HY416" s="125"/>
      <c r="HZ416" s="125"/>
      <c r="IA416" s="125"/>
      <c r="IB416" s="125"/>
      <c r="IC416" s="125"/>
      <c r="ID416" s="125"/>
      <c r="IE416" s="125"/>
      <c r="IF416" s="125"/>
      <c r="IG416" s="125"/>
      <c r="IH416" s="125"/>
      <c r="II416" s="125"/>
      <c r="IJ416" s="125"/>
      <c r="IK416" s="125"/>
      <c r="IL416" s="125"/>
      <c r="IM416" s="125"/>
      <c r="IN416" s="125"/>
      <c r="IO416" s="125"/>
      <c r="IP416" s="125"/>
      <c r="IQ416" s="125"/>
      <c r="IR416" s="125"/>
      <c r="IS416" s="125"/>
      <c r="IT416" s="125"/>
      <c r="IU416" s="125"/>
      <c r="IV416" s="125"/>
      <c r="IW416" s="125"/>
      <c r="IX416" s="125"/>
      <c r="IY416" s="125"/>
      <c r="IZ416" s="125"/>
      <c r="JA416" s="125"/>
      <c r="JB416" s="125"/>
      <c r="JC416" s="125"/>
      <c r="JD416" s="125"/>
      <c r="JE416" s="125"/>
      <c r="JF416" s="125"/>
      <c r="JG416" s="125"/>
      <c r="JH416" s="125"/>
      <c r="JI416" s="125"/>
      <c r="JJ416" s="125"/>
      <c r="JK416" s="125"/>
      <c r="JL416" s="125"/>
      <c r="JM416" s="125"/>
      <c r="JN416" s="125"/>
      <c r="JO416" s="125"/>
      <c r="JP416" s="125"/>
      <c r="JQ416" s="125"/>
      <c r="JR416" s="125"/>
      <c r="JS416" s="125"/>
      <c r="JT416" s="125"/>
      <c r="JU416" s="125"/>
      <c r="JV416" s="125"/>
      <c r="JW416" s="125"/>
      <c r="JX416" s="125"/>
      <c r="JY416" s="125"/>
      <c r="JZ416" s="125"/>
      <c r="KA416" s="125"/>
      <c r="KB416" s="125"/>
      <c r="KC416" s="125"/>
      <c r="KD416" s="125"/>
      <c r="KE416" s="125"/>
      <c r="KF416" s="125"/>
      <c r="KG416" s="125"/>
      <c r="KH416" s="125"/>
      <c r="KI416" s="125"/>
      <c r="KJ416" s="125"/>
      <c r="KK416" s="125"/>
      <c r="KL416" s="125"/>
      <c r="KM416" s="125"/>
      <c r="KN416" s="125"/>
      <c r="KO416" s="125"/>
      <c r="KP416" s="125"/>
      <c r="KQ416" s="125"/>
      <c r="KR416" s="125"/>
      <c r="KS416" s="125"/>
      <c r="KT416" s="125"/>
      <c r="KU416" s="125"/>
      <c r="KV416" s="125"/>
      <c r="KW416" s="125"/>
      <c r="KX416" s="125"/>
      <c r="KY416" s="125"/>
      <c r="KZ416" s="125"/>
      <c r="LA416" s="125"/>
      <c r="LB416" s="125"/>
      <c r="LC416" s="125"/>
      <c r="LD416" s="125"/>
      <c r="LE416" s="125"/>
      <c r="LF416" s="125"/>
      <c r="LG416" s="125"/>
      <c r="LH416" s="125"/>
      <c r="LI416" s="125"/>
      <c r="LJ416" s="125"/>
      <c r="LK416" s="125"/>
      <c r="LL416" s="125"/>
      <c r="LM416" s="125"/>
      <c r="LN416" s="125"/>
      <c r="LO416" s="125"/>
      <c r="LP416" s="125"/>
      <c r="LQ416" s="125"/>
      <c r="LR416" s="125"/>
      <c r="LS416" s="125"/>
      <c r="LT416" s="125"/>
      <c r="LU416" s="125"/>
      <c r="LV416" s="125"/>
      <c r="LW416" s="125"/>
      <c r="LX416" s="125"/>
      <c r="LY416" s="125"/>
      <c r="LZ416" s="125"/>
      <c r="MA416" s="125"/>
      <c r="MB416" s="125"/>
      <c r="MC416" s="125"/>
      <c r="MD416" s="125"/>
      <c r="ME416" s="125"/>
      <c r="MF416" s="125"/>
      <c r="MG416" s="125"/>
      <c r="MH416" s="125"/>
      <c r="MI416" s="125"/>
      <c r="MJ416" s="125"/>
      <c r="MK416" s="125"/>
      <c r="ML416" s="125"/>
      <c r="MM416" s="125"/>
      <c r="MN416" s="125"/>
      <c r="MO416" s="125"/>
      <c r="MP416" s="125"/>
      <c r="MQ416" s="125"/>
      <c r="MR416" s="125"/>
      <c r="MS416" s="125"/>
      <c r="MT416" s="125"/>
      <c r="MU416" s="125"/>
      <c r="MV416" s="125"/>
      <c r="MW416" s="125"/>
      <c r="MX416" s="125"/>
      <c r="MY416" s="125"/>
      <c r="MZ416" s="125"/>
      <c r="NA416" s="125"/>
      <c r="NB416" s="125"/>
      <c r="NC416" s="125"/>
      <c r="ND416" s="125"/>
      <c r="NE416" s="125"/>
      <c r="NF416" s="125"/>
      <c r="NG416" s="125"/>
      <c r="NH416" s="125"/>
      <c r="NI416" s="125"/>
      <c r="NJ416" s="125"/>
      <c r="NK416" s="125"/>
      <c r="NL416" s="125"/>
      <c r="NM416" s="125"/>
      <c r="NN416" s="125"/>
      <c r="NO416" s="125"/>
      <c r="NP416" s="125"/>
      <c r="NQ416" s="125"/>
      <c r="NR416" s="125"/>
      <c r="NS416" s="125"/>
      <c r="NT416" s="125"/>
      <c r="NU416" s="125"/>
      <c r="NV416" s="125"/>
      <c r="NW416" s="125"/>
      <c r="NX416" s="125"/>
      <c r="NY416" s="125"/>
      <c r="NZ416" s="125"/>
      <c r="OA416" s="125"/>
      <c r="OB416" s="125"/>
      <c r="OC416" s="125"/>
      <c r="OD416" s="125"/>
      <c r="OE416" s="125"/>
      <c r="OF416" s="125"/>
      <c r="OG416" s="125"/>
      <c r="OH416" s="125"/>
      <c r="OI416" s="125"/>
      <c r="OJ416" s="125"/>
      <c r="OK416" s="125"/>
      <c r="OL416" s="125"/>
      <c r="OM416" s="125"/>
      <c r="ON416" s="125"/>
      <c r="OO416" s="125"/>
      <c r="OP416" s="125"/>
      <c r="OQ416" s="125"/>
      <c r="OR416" s="125"/>
      <c r="OS416" s="125"/>
      <c r="OT416" s="125"/>
      <c r="OU416" s="125"/>
      <c r="OV416" s="125"/>
      <c r="OW416" s="125"/>
      <c r="OX416" s="125"/>
      <c r="OY416" s="125"/>
      <c r="OZ416" s="125"/>
      <c r="PA416" s="125"/>
      <c r="PB416" s="125"/>
      <c r="PC416" s="125"/>
      <c r="PD416" s="125"/>
      <c r="PE416" s="125"/>
      <c r="PF416" s="125"/>
      <c r="PG416" s="125"/>
      <c r="PH416" s="125"/>
      <c r="PI416" s="125"/>
      <c r="PJ416" s="125"/>
      <c r="PK416" s="125"/>
      <c r="PL416" s="125"/>
      <c r="PM416" s="125"/>
      <c r="PN416" s="125"/>
      <c r="PO416" s="125"/>
      <c r="PP416" s="125"/>
      <c r="PQ416" s="125"/>
      <c r="PR416" s="125"/>
      <c r="PS416" s="125"/>
      <c r="PT416" s="125"/>
      <c r="PU416" s="125"/>
      <c r="PV416" s="125"/>
      <c r="PW416" s="125"/>
      <c r="PX416" s="125"/>
      <c r="PY416" s="125"/>
      <c r="PZ416" s="125"/>
      <c r="QA416" s="125"/>
      <c r="QB416" s="125"/>
      <c r="QC416" s="125"/>
      <c r="QD416" s="125"/>
      <c r="QE416" s="125"/>
      <c r="QF416" s="125"/>
      <c r="QG416" s="125"/>
      <c r="QH416" s="125"/>
      <c r="QI416" s="125"/>
      <c r="QJ416" s="125"/>
      <c r="QK416" s="125"/>
      <c r="QL416" s="125"/>
      <c r="QM416" s="125"/>
      <c r="QN416" s="125"/>
      <c r="QO416" s="125"/>
      <c r="QP416" s="125"/>
      <c r="QQ416" s="125"/>
      <c r="QR416" s="125"/>
      <c r="QS416" s="125"/>
      <c r="QT416" s="125"/>
      <c r="QU416" s="125"/>
      <c r="QV416" s="125"/>
      <c r="QW416" s="125"/>
      <c r="QX416" s="125"/>
      <c r="QY416" s="125"/>
      <c r="QZ416" s="125"/>
      <c r="RA416" s="125"/>
      <c r="RB416" s="125"/>
      <c r="RC416" s="125"/>
      <c r="RD416" s="125"/>
      <c r="RE416" s="125"/>
      <c r="RF416" s="125"/>
      <c r="RG416" s="125"/>
      <c r="RH416" s="125"/>
      <c r="RI416" s="125"/>
      <c r="RJ416" s="125"/>
      <c r="RK416" s="125"/>
      <c r="RL416" s="125"/>
      <c r="RM416" s="125"/>
      <c r="RN416" s="125"/>
      <c r="RO416" s="125"/>
      <c r="RP416" s="125"/>
      <c r="RQ416" s="125"/>
      <c r="RR416" s="125"/>
      <c r="RS416" s="125"/>
      <c r="RT416" s="125"/>
      <c r="RU416" s="125"/>
      <c r="RV416" s="125"/>
      <c r="RW416" s="125"/>
      <c r="RX416" s="125"/>
      <c r="RY416" s="125"/>
      <c r="RZ416" s="125"/>
      <c r="SA416" s="125"/>
      <c r="SB416" s="125"/>
      <c r="SC416" s="125"/>
      <c r="SD416" s="125"/>
      <c r="SE416" s="125"/>
      <c r="SF416" s="125"/>
      <c r="SG416" s="125"/>
      <c r="SH416" s="125"/>
      <c r="SI416" s="125"/>
      <c r="SJ416" s="125"/>
      <c r="SK416" s="125"/>
      <c r="SL416" s="125"/>
      <c r="SM416" s="125"/>
      <c r="SN416" s="125"/>
      <c r="SO416" s="125"/>
      <c r="SP416" s="125"/>
      <c r="SQ416" s="125"/>
      <c r="SR416" s="125"/>
      <c r="SS416" s="125"/>
      <c r="ST416" s="125"/>
      <c r="SU416" s="125"/>
      <c r="SV416" s="125"/>
      <c r="SW416" s="125"/>
      <c r="SX416" s="125"/>
      <c r="SY416" s="125"/>
      <c r="SZ416" s="125"/>
      <c r="TA416" s="125"/>
      <c r="TB416" s="125"/>
      <c r="TC416" s="125"/>
      <c r="TD416" s="125"/>
      <c r="TE416" s="125"/>
      <c r="TF416" s="125"/>
      <c r="TG416" s="125"/>
      <c r="TH416" s="125"/>
      <c r="TI416" s="125"/>
      <c r="TJ416" s="125"/>
      <c r="TK416" s="125"/>
      <c r="TL416" s="125"/>
      <c r="TM416" s="125"/>
      <c r="TN416" s="125"/>
      <c r="TO416" s="125"/>
      <c r="TP416" s="125"/>
      <c r="TQ416" s="125"/>
      <c r="TR416" s="125"/>
      <c r="TS416" s="125"/>
      <c r="TT416" s="125"/>
      <c r="TU416" s="125"/>
      <c r="TV416" s="125"/>
      <c r="TW416" s="125"/>
      <c r="TX416" s="125"/>
      <c r="TY416" s="125"/>
      <c r="TZ416" s="125"/>
      <c r="UA416" s="125"/>
      <c r="UB416" s="125"/>
      <c r="UC416" s="125"/>
      <c r="UD416" s="125"/>
      <c r="UE416" s="125"/>
      <c r="UF416" s="125"/>
      <c r="UG416" s="125"/>
      <c r="UH416" s="125"/>
      <c r="UI416" s="125"/>
      <c r="UJ416" s="125"/>
      <c r="UK416" s="125"/>
      <c r="UL416" s="125"/>
      <c r="UM416" s="125"/>
      <c r="UN416" s="125"/>
      <c r="UO416" s="125"/>
      <c r="UP416" s="125"/>
      <c r="UQ416" s="125"/>
      <c r="UR416" s="125"/>
      <c r="US416" s="125"/>
      <c r="UT416" s="125"/>
      <c r="UU416" s="125"/>
      <c r="UV416" s="125"/>
      <c r="UW416" s="125"/>
      <c r="UX416" s="125"/>
      <c r="UY416" s="125"/>
      <c r="UZ416" s="125"/>
      <c r="VA416" s="125"/>
      <c r="VB416" s="125"/>
      <c r="VC416" s="125"/>
      <c r="VD416" s="125"/>
      <c r="VE416" s="125"/>
      <c r="VF416" s="125"/>
      <c r="VG416" s="125"/>
      <c r="VH416" s="125"/>
      <c r="VI416" s="125"/>
      <c r="VJ416" s="125"/>
      <c r="VK416" s="125"/>
      <c r="VL416" s="125"/>
      <c r="VM416" s="125"/>
      <c r="VN416" s="125"/>
      <c r="VO416" s="125"/>
      <c r="VP416" s="125"/>
      <c r="VQ416" s="125"/>
      <c r="VR416" s="125"/>
      <c r="VS416" s="125"/>
      <c r="VT416" s="125"/>
      <c r="VU416" s="125"/>
      <c r="VV416" s="125"/>
      <c r="VW416" s="125"/>
      <c r="VX416" s="125"/>
      <c r="VY416" s="125"/>
      <c r="VZ416" s="125"/>
      <c r="WA416" s="125"/>
      <c r="WB416" s="125"/>
      <c r="WC416" s="125"/>
      <c r="WD416" s="125"/>
      <c r="WE416" s="125"/>
      <c r="WF416" s="125"/>
      <c r="WG416" s="125"/>
      <c r="WH416" s="125"/>
      <c r="WI416" s="125"/>
      <c r="WJ416" s="125"/>
      <c r="WK416" s="125"/>
      <c r="WL416" s="125"/>
      <c r="WM416" s="125"/>
      <c r="WN416" s="125"/>
      <c r="WO416" s="125"/>
      <c r="WP416" s="125"/>
      <c r="WQ416" s="125"/>
      <c r="WR416" s="125"/>
      <c r="WS416" s="125"/>
      <c r="WT416" s="125"/>
      <c r="WU416" s="125"/>
      <c r="WV416" s="125"/>
      <c r="WW416" s="125"/>
      <c r="WX416" s="125"/>
      <c r="WY416" s="125"/>
      <c r="WZ416" s="125"/>
      <c r="XA416" s="125"/>
      <c r="XB416" s="125"/>
      <c r="XC416" s="125"/>
      <c r="XD416" s="125"/>
      <c r="XE416" s="125"/>
      <c r="XF416" s="125"/>
      <c r="XG416" s="125"/>
      <c r="XH416" s="125"/>
      <c r="XI416" s="125"/>
      <c r="XJ416" s="125"/>
      <c r="XK416" s="125"/>
      <c r="XL416" s="125"/>
      <c r="XM416" s="125"/>
      <c r="XN416" s="125"/>
      <c r="XO416" s="125"/>
      <c r="XP416" s="125"/>
      <c r="XQ416" s="125"/>
      <c r="XR416" s="125"/>
      <c r="XS416" s="125"/>
      <c r="XT416" s="125"/>
      <c r="XU416" s="125"/>
      <c r="XV416" s="125"/>
      <c r="XW416" s="125"/>
      <c r="XX416" s="125"/>
      <c r="XY416" s="125"/>
      <c r="XZ416" s="125"/>
      <c r="YA416" s="125"/>
      <c r="YB416" s="125"/>
      <c r="YC416" s="125"/>
      <c r="YD416" s="125"/>
      <c r="YE416" s="125"/>
      <c r="YF416" s="125"/>
      <c r="YG416" s="125"/>
      <c r="YH416" s="125"/>
      <c r="YI416" s="125"/>
      <c r="YJ416" s="125"/>
      <c r="YK416" s="125"/>
      <c r="YL416" s="125"/>
      <c r="YM416" s="125"/>
      <c r="YN416" s="125"/>
      <c r="YO416" s="125"/>
      <c r="YP416" s="125"/>
      <c r="YQ416" s="125"/>
      <c r="YR416" s="125"/>
      <c r="YS416" s="125"/>
      <c r="YT416" s="125"/>
      <c r="YU416" s="125"/>
      <c r="YV416" s="125"/>
      <c r="YW416" s="125"/>
      <c r="YX416" s="125"/>
      <c r="YY416" s="125"/>
      <c r="YZ416" s="125"/>
      <c r="ZA416" s="125"/>
      <c r="ZB416" s="125"/>
      <c r="ZC416" s="125"/>
      <c r="ZD416" s="125"/>
      <c r="ZE416" s="125"/>
      <c r="ZF416" s="125"/>
      <c r="ZG416" s="125"/>
      <c r="ZH416" s="125"/>
      <c r="ZI416" s="125"/>
      <c r="ZJ416" s="125"/>
      <c r="ZK416" s="125"/>
      <c r="ZL416" s="125"/>
      <c r="ZM416" s="125"/>
      <c r="ZN416" s="125"/>
      <c r="ZO416" s="125"/>
      <c r="ZP416" s="125"/>
      <c r="ZQ416" s="125"/>
      <c r="ZR416" s="125"/>
      <c r="ZS416" s="125"/>
      <c r="ZT416" s="125"/>
      <c r="ZU416" s="125"/>
      <c r="ZV416" s="125"/>
      <c r="ZW416" s="125"/>
      <c r="ZX416" s="125"/>
      <c r="ZY416" s="125"/>
      <c r="ZZ416" s="125"/>
      <c r="AAA416" s="125"/>
      <c r="AAB416" s="125"/>
      <c r="AAC416" s="125"/>
      <c r="AAD416" s="125"/>
      <c r="AAE416" s="125"/>
      <c r="AAF416" s="125"/>
      <c r="AAG416" s="125"/>
      <c r="AAH416" s="125"/>
      <c r="AAI416" s="125"/>
      <c r="AAJ416" s="125"/>
      <c r="AAK416" s="125"/>
      <c r="AAL416" s="125"/>
      <c r="AAM416" s="125"/>
      <c r="AAN416" s="125"/>
      <c r="AAO416" s="125"/>
      <c r="AAP416" s="125"/>
      <c r="AAQ416" s="125"/>
      <c r="AAR416" s="125"/>
      <c r="AAS416" s="125"/>
      <c r="AAT416" s="125"/>
      <c r="AAU416" s="125"/>
      <c r="AAV416" s="125"/>
      <c r="AAW416" s="125"/>
      <c r="AAX416" s="125"/>
      <c r="AAY416" s="125"/>
      <c r="AAZ416" s="125"/>
      <c r="ABA416" s="125"/>
      <c r="ABB416" s="125"/>
      <c r="ABC416" s="125"/>
      <c r="ABD416" s="125"/>
      <c r="ABE416" s="125"/>
      <c r="ABF416" s="125"/>
      <c r="ABG416" s="125"/>
      <c r="ABH416" s="125"/>
      <c r="ABI416" s="125"/>
      <c r="ABJ416" s="125"/>
      <c r="ABK416" s="125"/>
      <c r="ABL416" s="125"/>
      <c r="ABM416" s="125"/>
      <c r="ABN416" s="125"/>
      <c r="ABO416" s="125"/>
      <c r="ABP416" s="125"/>
      <c r="ABQ416" s="125"/>
      <c r="ABR416" s="125"/>
      <c r="ABS416" s="125"/>
      <c r="ABT416" s="125"/>
      <c r="ABU416" s="125"/>
      <c r="ABV416" s="125"/>
      <c r="ABW416" s="125"/>
      <c r="ABX416" s="125"/>
      <c r="ABY416" s="125"/>
      <c r="ABZ416" s="125"/>
      <c r="ACA416" s="125"/>
      <c r="ACB416" s="125"/>
      <c r="ACC416" s="125"/>
      <c r="ACD416" s="125"/>
      <c r="ACE416" s="125"/>
      <c r="ACF416" s="125"/>
      <c r="ACG416" s="125"/>
      <c r="ACH416" s="125"/>
      <c r="ACI416" s="125"/>
      <c r="ACJ416" s="125"/>
      <c r="ACK416" s="125"/>
      <c r="ACL416" s="125"/>
      <c r="ACM416" s="125"/>
      <c r="ACN416" s="125"/>
      <c r="ACO416" s="125"/>
      <c r="ACP416" s="125"/>
      <c r="ACQ416" s="125"/>
      <c r="ACR416" s="125"/>
      <c r="ACS416" s="125"/>
      <c r="ACT416" s="125"/>
      <c r="ACU416" s="125"/>
      <c r="ACV416" s="125"/>
      <c r="ACW416" s="125"/>
      <c r="ACX416" s="125"/>
      <c r="ACY416" s="125"/>
      <c r="ACZ416" s="125"/>
      <c r="ADA416" s="125"/>
    </row>
    <row r="417" spans="2:28" customFormat="1" ht="15" customHeight="1" x14ac:dyDescent="0.3">
      <c r="B417" s="282"/>
      <c r="C417" s="329"/>
      <c r="D417" s="330"/>
      <c r="E417" s="330"/>
      <c r="F417" s="330"/>
      <c r="G417" s="330"/>
      <c r="H417" s="330"/>
      <c r="I417" s="331"/>
      <c r="J417" s="332"/>
      <c r="K417" s="330"/>
      <c r="L417" s="330"/>
      <c r="M417" s="219"/>
      <c r="N417" s="213"/>
      <c r="O417" s="213"/>
      <c r="P417" s="157"/>
      <c r="Q417" s="126"/>
      <c r="R417" s="222"/>
      <c r="S417" s="315"/>
      <c r="T417" s="316"/>
      <c r="U417" s="315"/>
      <c r="V417" s="315"/>
      <c r="W417" s="315"/>
      <c r="X417" s="315"/>
      <c r="Y417" s="315"/>
      <c r="Z417" s="315"/>
      <c r="AA417" s="315"/>
      <c r="AB417" s="317"/>
    </row>
    <row r="418" spans="2:28" customFormat="1" ht="15" customHeight="1" x14ac:dyDescent="0.3">
      <c r="B418" s="282"/>
      <c r="C418" s="333"/>
      <c r="D418" s="283"/>
      <c r="E418" s="283"/>
      <c r="F418" s="283"/>
      <c r="G418" s="283" t="s">
        <v>1093</v>
      </c>
      <c r="H418" s="284"/>
      <c r="I418" s="284"/>
      <c r="J418" s="283"/>
      <c r="K418" s="285"/>
      <c r="L418" s="285"/>
      <c r="M418" s="285"/>
      <c r="N418" s="285"/>
      <c r="O418" s="285"/>
      <c r="P418" s="157"/>
      <c r="Q418" s="126"/>
      <c r="R418" s="222"/>
      <c r="S418" s="315"/>
      <c r="T418" s="316"/>
      <c r="U418" s="315"/>
      <c r="V418" s="315"/>
      <c r="W418" s="315"/>
      <c r="X418" s="315"/>
      <c r="Y418" s="315"/>
      <c r="Z418" s="315"/>
      <c r="AA418" s="315"/>
      <c r="AB418" s="317"/>
    </row>
    <row r="419" spans="2:28" customFormat="1" ht="37.5" customHeight="1" x14ac:dyDescent="0.3">
      <c r="B419" s="282"/>
      <c r="C419" s="333"/>
      <c r="D419" s="292"/>
      <c r="E419" s="293" t="s">
        <v>1058</v>
      </c>
      <c r="F419" s="293" t="s">
        <v>1059</v>
      </c>
      <c r="G419" s="293" t="s">
        <v>1060</v>
      </c>
      <c r="H419" s="293" t="s">
        <v>1061</v>
      </c>
      <c r="I419" s="334" t="s">
        <v>1062</v>
      </c>
      <c r="J419" s="295" t="s">
        <v>1063</v>
      </c>
      <c r="K419" s="296" t="s">
        <v>1064</v>
      </c>
      <c r="L419" s="296" t="s">
        <v>1065</v>
      </c>
      <c r="M419" s="296" t="s">
        <v>1066</v>
      </c>
      <c r="N419" s="297" t="s">
        <v>1067</v>
      </c>
      <c r="O419" s="298" t="s">
        <v>1068</v>
      </c>
      <c r="P419" s="157"/>
      <c r="Q419" s="126"/>
      <c r="R419" s="335" t="s">
        <v>1094</v>
      </c>
      <c r="S419" s="315"/>
      <c r="T419" s="316"/>
      <c r="U419" s="315"/>
      <c r="V419" s="315"/>
      <c r="W419" s="315"/>
      <c r="X419" s="315"/>
      <c r="Y419" s="315"/>
      <c r="Z419" s="315"/>
      <c r="AA419" s="315"/>
      <c r="AB419" s="317"/>
    </row>
    <row r="420" spans="2:28" customFormat="1" ht="15" customHeight="1" x14ac:dyDescent="0.3">
      <c r="B420" s="282"/>
      <c r="C420" s="333"/>
      <c r="D420" s="301"/>
      <c r="E420" s="302">
        <v>1</v>
      </c>
      <c r="F420" s="303">
        <v>2</v>
      </c>
      <c r="G420" s="304">
        <v>3</v>
      </c>
      <c r="H420" s="54">
        <v>4</v>
      </c>
      <c r="I420" s="154"/>
      <c r="J420" s="306"/>
      <c r="K420" s="152"/>
      <c r="L420" s="151"/>
      <c r="M420" s="152"/>
      <c r="N420" s="307"/>
      <c r="O420" s="308"/>
      <c r="P420" s="157"/>
      <c r="Q420" s="126"/>
      <c r="R420" s="336"/>
      <c r="S420" s="315"/>
      <c r="T420" s="316"/>
      <c r="U420" s="315"/>
      <c r="V420" s="315"/>
      <c r="W420" s="315"/>
      <c r="X420" s="315"/>
      <c r="Y420" s="315"/>
      <c r="Z420" s="315"/>
      <c r="AA420" s="315"/>
      <c r="AB420" s="317"/>
    </row>
    <row r="421" spans="2:28" customFormat="1" ht="15" customHeight="1" x14ac:dyDescent="0.3">
      <c r="B421" s="282"/>
      <c r="C421" s="337"/>
      <c r="D421" s="309" t="s">
        <v>1091</v>
      </c>
      <c r="E421" s="62" t="str">
        <f>E412</f>
        <v>-</v>
      </c>
      <c r="F421" s="62" t="str">
        <f>F412</f>
        <v>-</v>
      </c>
      <c r="G421" s="62" t="str">
        <f>G412</f>
        <v>-</v>
      </c>
      <c r="H421" s="62" t="str">
        <f>H412</f>
        <v>-</v>
      </c>
      <c r="I421" s="305" t="s">
        <v>44</v>
      </c>
      <c r="J421" s="338"/>
      <c r="K421" s="152"/>
      <c r="L421" s="151"/>
      <c r="M421" s="152"/>
      <c r="N421" s="307">
        <v>1900</v>
      </c>
      <c r="O421" s="308"/>
      <c r="P421" s="157"/>
      <c r="Q421" s="126"/>
      <c r="R421" s="336" t="s">
        <v>1095</v>
      </c>
      <c r="S421" s="315"/>
      <c r="T421" s="316"/>
      <c r="U421" s="315"/>
      <c r="V421" s="315"/>
      <c r="W421" s="315"/>
      <c r="X421" s="315"/>
      <c r="Y421" s="315"/>
      <c r="Z421" s="315"/>
      <c r="AA421" s="315"/>
      <c r="AB421" s="317"/>
    </row>
    <row r="422" spans="2:28" customFormat="1" ht="15" customHeight="1" x14ac:dyDescent="0.3">
      <c r="B422" s="282"/>
      <c r="C422" s="337"/>
      <c r="D422" s="309" t="s">
        <v>1090</v>
      </c>
      <c r="E422" s="62">
        <f>E411</f>
        <v>0</v>
      </c>
      <c r="F422" s="62">
        <f>F411</f>
        <v>1</v>
      </c>
      <c r="G422" s="62">
        <f>G411</f>
        <v>1</v>
      </c>
      <c r="H422" s="62">
        <f>H411</f>
        <v>0</v>
      </c>
      <c r="I422" s="154">
        <f t="shared" ref="I422:I432" si="47">SUM(E422:H422)</f>
        <v>2</v>
      </c>
      <c r="J422" s="308">
        <v>11</v>
      </c>
      <c r="K422" s="310">
        <v>2.4</v>
      </c>
      <c r="L422" s="313">
        <v>48</v>
      </c>
      <c r="M422" s="311">
        <v>7725.81</v>
      </c>
      <c r="N422" s="307">
        <v>1910</v>
      </c>
      <c r="O422" s="308">
        <f t="shared" ref="O422:O431" si="48">ABS(L422-J422)</f>
        <v>37</v>
      </c>
      <c r="P422" s="157"/>
      <c r="Q422" s="126"/>
      <c r="R422" s="339" t="s">
        <v>1096</v>
      </c>
      <c r="S422" s="315"/>
      <c r="T422" s="316"/>
      <c r="U422" s="315"/>
      <c r="V422" s="315"/>
      <c r="W422" s="315"/>
      <c r="X422" s="315"/>
      <c r="Y422" s="315"/>
      <c r="Z422" s="315"/>
      <c r="AA422" s="315"/>
      <c r="AB422" s="317"/>
    </row>
    <row r="423" spans="2:28" customFormat="1" ht="15" customHeight="1" x14ac:dyDescent="0.3">
      <c r="B423" s="282"/>
      <c r="C423" s="337"/>
      <c r="D423" s="309" t="s">
        <v>1089</v>
      </c>
      <c r="E423" s="62">
        <f>E410</f>
        <v>1</v>
      </c>
      <c r="F423" s="62">
        <f>F410</f>
        <v>0</v>
      </c>
      <c r="G423" s="62">
        <f>G410</f>
        <v>0</v>
      </c>
      <c r="H423" s="62">
        <f>H410</f>
        <v>0</v>
      </c>
      <c r="I423" s="154">
        <f t="shared" si="47"/>
        <v>1</v>
      </c>
      <c r="J423" s="308">
        <v>13.2</v>
      </c>
      <c r="K423" s="310">
        <v>2</v>
      </c>
      <c r="L423" s="313">
        <v>45</v>
      </c>
      <c r="M423" s="311">
        <v>3854.52</v>
      </c>
      <c r="N423" s="307">
        <v>1920</v>
      </c>
      <c r="O423" s="308">
        <f t="shared" si="48"/>
        <v>31.8</v>
      </c>
      <c r="P423" s="157"/>
      <c r="Q423" s="126"/>
      <c r="R423" s="339" t="s">
        <v>1097</v>
      </c>
      <c r="S423" s="315"/>
      <c r="T423" s="316"/>
      <c r="U423" s="315"/>
      <c r="V423" s="315"/>
      <c r="W423" s="315"/>
      <c r="X423" s="315"/>
      <c r="Y423" s="315"/>
      <c r="Z423" s="315"/>
      <c r="AA423" s="315"/>
      <c r="AB423" s="317"/>
    </row>
    <row r="424" spans="2:28" customFormat="1" ht="15" customHeight="1" x14ac:dyDescent="0.3">
      <c r="B424" s="282"/>
      <c r="C424" s="271"/>
      <c r="D424" s="309" t="s">
        <v>1088</v>
      </c>
      <c r="E424" s="62">
        <f>E409</f>
        <v>1</v>
      </c>
      <c r="F424" s="62">
        <f>F409</f>
        <v>2</v>
      </c>
      <c r="G424" s="62">
        <f>G409</f>
        <v>1</v>
      </c>
      <c r="H424" s="62">
        <f>H409</f>
        <v>0</v>
      </c>
      <c r="I424" s="154">
        <f t="shared" si="47"/>
        <v>4</v>
      </c>
      <c r="J424" s="308">
        <v>15.9</v>
      </c>
      <c r="K424" s="310">
        <v>1.8</v>
      </c>
      <c r="L424" s="313">
        <v>38</v>
      </c>
      <c r="M424" s="311">
        <v>3150.1800000000003</v>
      </c>
      <c r="N424" s="307">
        <v>1930</v>
      </c>
      <c r="O424" s="308">
        <f t="shared" si="48"/>
        <v>22.1</v>
      </c>
      <c r="P424" s="157"/>
      <c r="Q424" s="126"/>
      <c r="R424" s="339" t="s">
        <v>1098</v>
      </c>
      <c r="S424" s="315"/>
      <c r="T424" s="316"/>
      <c r="U424" s="315"/>
      <c r="V424" s="315"/>
      <c r="W424" s="315"/>
      <c r="X424" s="315"/>
      <c r="Y424" s="315"/>
      <c r="Z424" s="315"/>
      <c r="AA424" s="315"/>
      <c r="AB424" s="317"/>
    </row>
    <row r="425" spans="2:28" customFormat="1" ht="15" customHeight="1" x14ac:dyDescent="0.3">
      <c r="B425" s="282"/>
      <c r="C425" s="271"/>
      <c r="D425" s="309" t="s">
        <v>1087</v>
      </c>
      <c r="E425" s="62">
        <f>E408</f>
        <v>1</v>
      </c>
      <c r="F425" s="62">
        <f>F408</f>
        <v>1</v>
      </c>
      <c r="G425" s="62">
        <f>G408</f>
        <v>5</v>
      </c>
      <c r="H425" s="62">
        <f>H408</f>
        <v>1</v>
      </c>
      <c r="I425" s="154">
        <f t="shared" si="47"/>
        <v>8</v>
      </c>
      <c r="J425" s="308">
        <v>22.9</v>
      </c>
      <c r="K425" s="310">
        <v>1.75</v>
      </c>
      <c r="L425" s="313">
        <v>35</v>
      </c>
      <c r="M425" s="311">
        <v>3632.6400000000003</v>
      </c>
      <c r="N425" s="307">
        <v>1940</v>
      </c>
      <c r="O425" s="308">
        <f t="shared" si="48"/>
        <v>12.100000000000001</v>
      </c>
      <c r="P425" s="157"/>
      <c r="Q425" s="126"/>
      <c r="R425" s="339" t="s">
        <v>1099</v>
      </c>
      <c r="S425" s="315"/>
      <c r="T425" s="316"/>
      <c r="U425" s="315"/>
      <c r="V425" s="315"/>
      <c r="W425" s="315"/>
      <c r="X425" s="315"/>
      <c r="Y425" s="315"/>
      <c r="Z425" s="315"/>
      <c r="AA425" s="315"/>
      <c r="AB425" s="317"/>
    </row>
    <row r="426" spans="2:28" customFormat="1" ht="15" customHeight="1" x14ac:dyDescent="0.3">
      <c r="B426" s="282"/>
      <c r="C426" s="271"/>
      <c r="D426" s="309" t="s">
        <v>1085</v>
      </c>
      <c r="E426" s="62">
        <f>E407</f>
        <v>0</v>
      </c>
      <c r="F426" s="62">
        <f>F407</f>
        <v>3</v>
      </c>
      <c r="G426" s="62">
        <f>G407</f>
        <v>7</v>
      </c>
      <c r="H426" s="62">
        <f>H407</f>
        <v>0</v>
      </c>
      <c r="I426" s="154">
        <f t="shared" si="47"/>
        <v>10</v>
      </c>
      <c r="J426" s="308">
        <v>28.7</v>
      </c>
      <c r="K426" s="310">
        <v>1.6</v>
      </c>
      <c r="L426" s="313">
        <v>48</v>
      </c>
      <c r="M426" s="311">
        <v>5076.1500000000005</v>
      </c>
      <c r="N426" s="307">
        <v>1950</v>
      </c>
      <c r="O426" s="308">
        <f t="shared" si="48"/>
        <v>19.3</v>
      </c>
      <c r="P426" s="157"/>
      <c r="Q426" s="126"/>
      <c r="R426" s="339" t="s">
        <v>1100</v>
      </c>
      <c r="S426" s="315"/>
      <c r="T426" s="316"/>
      <c r="U426" s="315"/>
      <c r="V426" s="315"/>
      <c r="W426" s="315"/>
      <c r="X426" s="315"/>
      <c r="Y426" s="315"/>
      <c r="Z426" s="315"/>
      <c r="AA426" s="315"/>
      <c r="AB426" s="317"/>
    </row>
    <row r="427" spans="2:28" customFormat="1" ht="15" customHeight="1" x14ac:dyDescent="0.3">
      <c r="B427" s="282"/>
      <c r="C427" s="271"/>
      <c r="D427" s="309" t="s">
        <v>1083</v>
      </c>
      <c r="E427" s="62">
        <f>E406</f>
        <v>6</v>
      </c>
      <c r="F427" s="62">
        <f>F406</f>
        <v>7</v>
      </c>
      <c r="G427" s="62">
        <f>G406</f>
        <v>41</v>
      </c>
      <c r="H427" s="62">
        <f>H406</f>
        <v>3</v>
      </c>
      <c r="I427" s="154">
        <f t="shared" si="47"/>
        <v>57</v>
      </c>
      <c r="J427" s="308">
        <v>45.4</v>
      </c>
      <c r="K427" s="310">
        <v>1.75</v>
      </c>
      <c r="L427" s="313">
        <v>55</v>
      </c>
      <c r="M427" s="311">
        <v>5112.2700000000004</v>
      </c>
      <c r="N427" s="307">
        <v>1960</v>
      </c>
      <c r="O427" s="308">
        <f t="shared" si="48"/>
        <v>9.6000000000000014</v>
      </c>
      <c r="P427" s="157"/>
      <c r="Q427" s="126"/>
      <c r="R427" s="339" t="s">
        <v>1101</v>
      </c>
      <c r="S427" s="315"/>
      <c r="T427" s="316"/>
      <c r="U427" s="315"/>
      <c r="V427" s="315"/>
      <c r="W427" s="315"/>
      <c r="X427" s="315"/>
      <c r="Y427" s="315"/>
      <c r="Z427" s="315"/>
      <c r="AA427" s="315"/>
      <c r="AB427" s="317"/>
    </row>
    <row r="428" spans="2:28" customFormat="1" ht="15" customHeight="1" x14ac:dyDescent="0.3">
      <c r="B428" s="282"/>
      <c r="C428" s="271"/>
      <c r="D428" s="309" t="s">
        <v>1081</v>
      </c>
      <c r="E428" s="62">
        <f>E405</f>
        <v>6</v>
      </c>
      <c r="F428" s="62">
        <f>F405</f>
        <v>10</v>
      </c>
      <c r="G428" s="62">
        <f>G405</f>
        <v>41</v>
      </c>
      <c r="H428" s="62">
        <f>H405</f>
        <v>4</v>
      </c>
      <c r="I428" s="305">
        <f t="shared" si="47"/>
        <v>61</v>
      </c>
      <c r="J428" s="340">
        <v>68.5</v>
      </c>
      <c r="K428" s="341">
        <v>1.6</v>
      </c>
      <c r="L428" s="342">
        <v>38</v>
      </c>
      <c r="M428" s="343">
        <v>5895.3</v>
      </c>
      <c r="N428" s="307">
        <v>1970</v>
      </c>
      <c r="O428" s="308">
        <f t="shared" si="48"/>
        <v>30.5</v>
      </c>
      <c r="P428" s="157"/>
      <c r="Q428" s="126"/>
      <c r="R428" s="339" t="s">
        <v>1102</v>
      </c>
      <c r="S428" s="315"/>
      <c r="T428" s="316"/>
      <c r="U428" s="315"/>
      <c r="V428" s="315"/>
      <c r="W428" s="315"/>
      <c r="X428" s="315"/>
      <c r="Y428" s="315"/>
      <c r="Z428" s="315"/>
      <c r="AA428" s="315"/>
      <c r="AB428" s="317"/>
    </row>
    <row r="429" spans="2:28" customFormat="1" ht="15" customHeight="1" x14ac:dyDescent="0.3">
      <c r="B429" s="282"/>
      <c r="C429" s="271"/>
      <c r="D429" s="309" t="s">
        <v>1079</v>
      </c>
      <c r="E429" s="62">
        <f>E404</f>
        <v>6</v>
      </c>
      <c r="F429" s="62">
        <f>F404</f>
        <v>10</v>
      </c>
      <c r="G429" s="62">
        <f>G404</f>
        <v>39</v>
      </c>
      <c r="H429" s="62">
        <f>H404</f>
        <v>5</v>
      </c>
      <c r="I429" s="305">
        <f t="shared" si="47"/>
        <v>60</v>
      </c>
      <c r="J429" s="340">
        <v>89</v>
      </c>
      <c r="K429" s="341">
        <v>1.5</v>
      </c>
      <c r="L429" s="342">
        <v>20</v>
      </c>
      <c r="M429" s="343">
        <v>3871.29</v>
      </c>
      <c r="N429" s="307">
        <v>1980</v>
      </c>
      <c r="O429" s="308">
        <f t="shared" si="48"/>
        <v>69</v>
      </c>
      <c r="P429" s="157"/>
      <c r="Q429" s="126"/>
      <c r="R429" s="339" t="s">
        <v>1103</v>
      </c>
      <c r="S429" s="315"/>
      <c r="T429" s="316"/>
      <c r="U429" s="315"/>
      <c r="V429" s="315"/>
      <c r="W429" s="315"/>
      <c r="X429" s="315"/>
      <c r="Y429" s="315"/>
      <c r="Z429" s="315"/>
      <c r="AA429" s="315"/>
      <c r="AB429" s="317"/>
    </row>
    <row r="430" spans="2:28" customFormat="1" ht="15" customHeight="1" x14ac:dyDescent="0.3">
      <c r="B430" s="282"/>
      <c r="C430" s="271"/>
      <c r="D430" s="309" t="s">
        <v>1078</v>
      </c>
      <c r="E430" s="62">
        <f>E403</f>
        <v>9</v>
      </c>
      <c r="F430" s="62">
        <f>F403</f>
        <v>14</v>
      </c>
      <c r="G430" s="62">
        <f>G403</f>
        <v>27</v>
      </c>
      <c r="H430" s="62">
        <f>H403</f>
        <v>2</v>
      </c>
      <c r="I430" s="305">
        <f t="shared" si="47"/>
        <v>52</v>
      </c>
      <c r="J430" s="340">
        <v>104.4</v>
      </c>
      <c r="K430" s="341">
        <v>1.5</v>
      </c>
      <c r="L430" s="342">
        <v>15</v>
      </c>
      <c r="M430" s="343">
        <v>3292.08</v>
      </c>
      <c r="N430" s="307">
        <v>1990</v>
      </c>
      <c r="O430" s="308">
        <f t="shared" si="48"/>
        <v>89.4</v>
      </c>
      <c r="P430" s="157"/>
      <c r="Q430" s="126"/>
      <c r="R430" s="339" t="s">
        <v>1104</v>
      </c>
      <c r="S430" s="315"/>
      <c r="T430" s="316"/>
      <c r="U430" s="315"/>
      <c r="V430" s="315"/>
      <c r="W430" s="315"/>
      <c r="X430" s="315"/>
      <c r="Y430" s="315"/>
      <c r="Z430" s="315"/>
      <c r="AA430" s="315"/>
      <c r="AB430" s="317"/>
    </row>
    <row r="431" spans="2:28" customFormat="1" ht="15" customHeight="1" x14ac:dyDescent="0.3">
      <c r="B431" s="282"/>
      <c r="C431" s="271"/>
      <c r="D431" s="309" t="s">
        <v>1075</v>
      </c>
      <c r="E431" s="62">
        <f>E402</f>
        <v>10</v>
      </c>
      <c r="F431" s="62">
        <f>F402</f>
        <v>11</v>
      </c>
      <c r="G431" s="62">
        <f>G402</f>
        <v>9</v>
      </c>
      <c r="H431" s="62">
        <f>H402</f>
        <v>5</v>
      </c>
      <c r="I431" s="305">
        <f t="shared" si="47"/>
        <v>35</v>
      </c>
      <c r="J431" s="308">
        <v>146.19999999999999</v>
      </c>
      <c r="K431" s="310">
        <v>1.07</v>
      </c>
      <c r="L431" s="313">
        <v>20</v>
      </c>
      <c r="M431" s="311">
        <v>4255.71</v>
      </c>
      <c r="N431" s="307">
        <v>2000</v>
      </c>
      <c r="O431" s="308">
        <f t="shared" si="48"/>
        <v>126.19999999999999</v>
      </c>
      <c r="P431" s="157"/>
      <c r="Q431" s="126"/>
      <c r="R431" s="339" t="s">
        <v>1105</v>
      </c>
      <c r="S431" s="315"/>
      <c r="T431" s="316"/>
      <c r="U431" s="315"/>
      <c r="V431" s="315"/>
      <c r="W431" s="315"/>
      <c r="X431" s="315"/>
      <c r="Y431" s="315"/>
      <c r="Z431" s="315"/>
      <c r="AA431" s="315"/>
      <c r="AB431" s="317"/>
    </row>
    <row r="432" spans="2:28" customFormat="1" ht="15" customHeight="1" x14ac:dyDescent="0.3">
      <c r="B432" s="282"/>
      <c r="C432" s="271"/>
      <c r="D432" s="309" t="s">
        <v>1073</v>
      </c>
      <c r="E432" s="62">
        <f>E401</f>
        <v>10</v>
      </c>
      <c r="F432" s="62">
        <f>F401</f>
        <v>12</v>
      </c>
      <c r="G432" s="62">
        <f>G401</f>
        <v>30</v>
      </c>
      <c r="H432" s="62">
        <f>H401</f>
        <v>9</v>
      </c>
      <c r="I432" s="305">
        <f t="shared" si="47"/>
        <v>61</v>
      </c>
      <c r="J432" s="308"/>
      <c r="K432" s="310"/>
      <c r="L432" s="313"/>
      <c r="M432" s="311"/>
      <c r="N432" s="307">
        <v>2010</v>
      </c>
      <c r="O432" s="312" t="s">
        <v>1074</v>
      </c>
      <c r="P432" s="157"/>
      <c r="Q432" s="126"/>
      <c r="R432" s="339" t="s">
        <v>1106</v>
      </c>
      <c r="S432" s="315"/>
      <c r="T432" s="316"/>
      <c r="U432" s="315"/>
      <c r="V432" s="315"/>
      <c r="W432" s="315"/>
      <c r="X432" s="315"/>
      <c r="Y432" s="315"/>
      <c r="Z432" s="315"/>
      <c r="AA432" s="315"/>
      <c r="AB432" s="317"/>
    </row>
    <row r="433" spans="2:28" customFormat="1" ht="15" customHeight="1" x14ac:dyDescent="0.3">
      <c r="B433" s="282"/>
      <c r="C433" s="271"/>
      <c r="D433" s="319"/>
      <c r="E433" s="62" t="s">
        <v>960</v>
      </c>
      <c r="F433" s="62" t="s">
        <v>960</v>
      </c>
      <c r="G433" s="62" t="s">
        <v>960</v>
      </c>
      <c r="H433" s="62" t="s">
        <v>960</v>
      </c>
      <c r="I433" s="305" t="s">
        <v>960</v>
      </c>
      <c r="J433" s="307"/>
      <c r="K433" s="320"/>
      <c r="L433" s="156"/>
      <c r="M433" s="320"/>
      <c r="N433" s="320"/>
      <c r="O433" s="320"/>
      <c r="P433" s="157"/>
      <c r="Q433" s="126"/>
      <c r="R433" s="339" t="s">
        <v>1107</v>
      </c>
      <c r="S433" s="315"/>
      <c r="T433" s="316"/>
      <c r="U433" s="315"/>
      <c r="V433" s="315"/>
      <c r="W433" s="315"/>
      <c r="X433" s="315"/>
      <c r="Y433" s="315"/>
      <c r="Z433" s="315"/>
      <c r="AA433" s="315"/>
      <c r="AB433" s="317"/>
    </row>
    <row r="434" spans="2:28" customFormat="1" ht="15" customHeight="1" x14ac:dyDescent="0.3">
      <c r="B434" s="282"/>
      <c r="C434" s="271"/>
      <c r="D434" s="321"/>
      <c r="E434" s="150">
        <f>SUM(E421:E433)</f>
        <v>50</v>
      </c>
      <c r="F434" s="150">
        <f>SUM(F421:F433)</f>
        <v>71</v>
      </c>
      <c r="G434" s="150">
        <f>SUM(G421:G433)</f>
        <v>201</v>
      </c>
      <c r="H434" s="150">
        <f>SUM(H421:H433)</f>
        <v>29</v>
      </c>
      <c r="I434" s="154">
        <f>SUM(I421:I433)</f>
        <v>351</v>
      </c>
      <c r="J434" s="307"/>
      <c r="K434" s="320"/>
      <c r="L434" s="156"/>
      <c r="M434" s="157"/>
      <c r="N434" s="158"/>
      <c r="O434" s="344"/>
      <c r="P434" s="157"/>
      <c r="Q434" s="126"/>
      <c r="R434" s="339" t="s">
        <v>1108</v>
      </c>
      <c r="S434" s="315"/>
      <c r="T434" s="316"/>
      <c r="U434" s="315"/>
      <c r="V434" s="315"/>
      <c r="W434" s="315"/>
      <c r="X434" s="315"/>
      <c r="Y434" s="315"/>
      <c r="Z434" s="315"/>
      <c r="AA434" s="315"/>
      <c r="AB434" s="317"/>
    </row>
    <row r="435" spans="2:28" customFormat="1" ht="15" customHeight="1" x14ac:dyDescent="0.3">
      <c r="B435" s="282"/>
      <c r="C435" s="271"/>
      <c r="D435" s="330"/>
      <c r="E435" s="330"/>
      <c r="F435" s="330"/>
      <c r="G435" s="330"/>
      <c r="H435" s="330"/>
      <c r="I435" s="331"/>
      <c r="J435" s="332"/>
      <c r="K435" s="330"/>
      <c r="L435" s="330"/>
      <c r="M435" s="330"/>
      <c r="N435" s="330"/>
      <c r="O435" s="330"/>
      <c r="P435" s="271"/>
      <c r="Q435" s="126"/>
      <c r="R435" s="222"/>
      <c r="S435" s="315"/>
      <c r="T435" s="316"/>
      <c r="U435" s="315"/>
      <c r="V435" s="315"/>
      <c r="W435" s="315"/>
      <c r="X435" s="315"/>
      <c r="Y435" s="315"/>
      <c r="Z435" s="315"/>
      <c r="AA435" s="315"/>
      <c r="AB435" s="317"/>
    </row>
    <row r="436" spans="2:28" customFormat="1" ht="15" customHeight="1" x14ac:dyDescent="0.3">
      <c r="B436" s="282"/>
      <c r="C436" s="271"/>
      <c r="D436" s="271"/>
      <c r="E436" s="271"/>
      <c r="F436" s="271"/>
      <c r="G436" s="271"/>
      <c r="H436" s="271"/>
      <c r="I436" s="271"/>
      <c r="J436" s="271"/>
      <c r="K436" s="271"/>
      <c r="L436" s="271"/>
      <c r="M436" s="271"/>
      <c r="N436" s="271"/>
      <c r="O436" s="271"/>
      <c r="P436" s="271"/>
      <c r="Q436" s="126"/>
      <c r="R436" s="222"/>
      <c r="S436" s="315"/>
      <c r="T436" s="316"/>
      <c r="U436" s="315"/>
      <c r="V436" s="315"/>
      <c r="W436" s="315"/>
      <c r="X436" s="315"/>
      <c r="Y436" s="315"/>
      <c r="Z436" s="315"/>
      <c r="AA436" s="315"/>
      <c r="AB436" s="317"/>
    </row>
    <row r="437" spans="2:28" customFormat="1" ht="15" customHeight="1" x14ac:dyDescent="0.3">
      <c r="B437" s="345"/>
      <c r="C437" s="271"/>
      <c r="D437" s="346"/>
      <c r="E437" s="346"/>
      <c r="F437" s="346"/>
      <c r="G437" s="346" t="s">
        <v>1109</v>
      </c>
      <c r="H437" s="347"/>
      <c r="I437" s="347"/>
      <c r="J437" s="348"/>
      <c r="K437" s="285"/>
      <c r="L437" s="285"/>
      <c r="M437" s="285"/>
      <c r="N437" s="285"/>
      <c r="O437" s="285"/>
      <c r="P437" s="157"/>
      <c r="Q437" s="126"/>
      <c r="R437" s="349" t="s">
        <v>1110</v>
      </c>
      <c r="S437" s="315"/>
      <c r="T437" s="316"/>
      <c r="U437" s="315"/>
      <c r="V437" s="315"/>
      <c r="W437" s="315"/>
      <c r="X437" s="315"/>
      <c r="Y437" s="315"/>
      <c r="Z437" s="315"/>
      <c r="AA437" s="315"/>
      <c r="AB437" s="317"/>
    </row>
    <row r="438" spans="2:28" customFormat="1" ht="36.75" customHeight="1" x14ac:dyDescent="0.3">
      <c r="B438" s="345"/>
      <c r="C438" s="271"/>
      <c r="D438" s="350"/>
      <c r="E438" s="293" t="s">
        <v>1058</v>
      </c>
      <c r="F438" s="293" t="s">
        <v>1059</v>
      </c>
      <c r="G438" s="293" t="s">
        <v>1060</v>
      </c>
      <c r="H438" s="293" t="s">
        <v>1061</v>
      </c>
      <c r="I438" s="334" t="s">
        <v>1062</v>
      </c>
      <c r="J438" s="295" t="s">
        <v>1063</v>
      </c>
      <c r="K438" s="296" t="s">
        <v>1064</v>
      </c>
      <c r="L438" s="296" t="s">
        <v>1065</v>
      </c>
      <c r="M438" s="296" t="s">
        <v>1066</v>
      </c>
      <c r="N438" s="297" t="s">
        <v>1067</v>
      </c>
      <c r="O438" s="298" t="s">
        <v>1068</v>
      </c>
      <c r="P438" s="157"/>
      <c r="Q438" s="126"/>
      <c r="R438" s="351" t="s">
        <v>1111</v>
      </c>
      <c r="S438" s="315"/>
      <c r="T438" s="316"/>
      <c r="U438" s="315"/>
      <c r="V438" s="315"/>
      <c r="W438" s="315"/>
      <c r="X438" s="315"/>
      <c r="Y438" s="315"/>
      <c r="Z438" s="315"/>
      <c r="AA438" s="315"/>
      <c r="AB438" s="317"/>
    </row>
    <row r="439" spans="2:28" customFormat="1" ht="15" customHeight="1" x14ac:dyDescent="0.3">
      <c r="B439" s="345"/>
      <c r="C439" s="271"/>
      <c r="D439" s="301"/>
      <c r="E439" s="302">
        <v>1</v>
      </c>
      <c r="F439" s="303">
        <v>2</v>
      </c>
      <c r="G439" s="304">
        <v>3</v>
      </c>
      <c r="H439" s="54">
        <v>4</v>
      </c>
      <c r="I439" s="154"/>
      <c r="J439" s="306"/>
      <c r="K439" s="152"/>
      <c r="L439" s="151"/>
      <c r="M439" s="152"/>
      <c r="N439" s="307"/>
      <c r="O439" s="308"/>
      <c r="P439" s="157"/>
      <c r="Q439" s="126"/>
      <c r="R439" s="352" t="s">
        <v>1112</v>
      </c>
      <c r="S439" s="315"/>
      <c r="T439" s="316"/>
      <c r="U439" s="315"/>
      <c r="V439" s="315"/>
      <c r="W439" s="315"/>
      <c r="X439" s="315"/>
      <c r="Y439" s="315"/>
      <c r="Z439" s="315"/>
      <c r="AA439" s="315"/>
      <c r="AB439" s="317"/>
    </row>
    <row r="440" spans="2:28" customFormat="1" ht="15" customHeight="1" x14ac:dyDescent="0.3">
      <c r="B440" s="345"/>
      <c r="C440" s="271"/>
      <c r="D440" s="309" t="s">
        <v>1113</v>
      </c>
      <c r="E440" s="62" t="s">
        <v>44</v>
      </c>
      <c r="F440" s="62" t="s">
        <v>44</v>
      </c>
      <c r="G440" s="62" t="s">
        <v>44</v>
      </c>
      <c r="H440" s="62" t="s">
        <v>44</v>
      </c>
      <c r="I440" s="305" t="s">
        <v>44</v>
      </c>
      <c r="J440" s="338"/>
      <c r="K440" s="152"/>
      <c r="L440" s="151"/>
      <c r="M440" s="152"/>
      <c r="N440" s="307"/>
      <c r="O440" s="308"/>
      <c r="P440" s="157"/>
      <c r="Q440" s="126"/>
      <c r="R440" s="352"/>
      <c r="S440" s="315"/>
      <c r="T440" s="316"/>
      <c r="U440" s="315"/>
      <c r="V440" s="315"/>
      <c r="W440" s="315"/>
      <c r="X440" s="315"/>
      <c r="Y440" s="315"/>
      <c r="Z440" s="315"/>
      <c r="AA440" s="315"/>
      <c r="AB440" s="317"/>
    </row>
    <row r="441" spans="2:28" customFormat="1" ht="15" customHeight="1" x14ac:dyDescent="0.3">
      <c r="B441" s="345"/>
      <c r="C441" s="271"/>
      <c r="D441" s="309" t="s">
        <v>1114</v>
      </c>
      <c r="E441" s="62">
        <f>SUMIF(A353:A354,"=1")/1</f>
        <v>0</v>
      </c>
      <c r="F441" s="62">
        <f>SUMIF(A353:A354,"=2")/2</f>
        <v>1</v>
      </c>
      <c r="G441" s="62">
        <f>SUMIF(A353:A354,"=3")/3</f>
        <v>1</v>
      </c>
      <c r="H441" s="62">
        <f>SUMIF(A353:A354,"=4")/4</f>
        <v>0</v>
      </c>
      <c r="I441" s="154">
        <f t="shared" ref="I441:I461" si="49">SUM(E441:H441)</f>
        <v>2</v>
      </c>
      <c r="J441" s="308"/>
      <c r="K441" s="310"/>
      <c r="L441" s="313"/>
      <c r="M441" s="311"/>
      <c r="N441" s="307">
        <v>1915</v>
      </c>
      <c r="O441" s="308"/>
      <c r="P441" s="157"/>
      <c r="Q441" s="126"/>
      <c r="R441" s="353">
        <v>20.6</v>
      </c>
      <c r="S441" s="315"/>
      <c r="T441" s="316"/>
      <c r="U441" s="315"/>
      <c r="V441" s="315"/>
      <c r="W441" s="315"/>
      <c r="X441" s="315"/>
      <c r="Y441" s="315"/>
      <c r="Z441" s="315"/>
      <c r="AA441" s="315"/>
      <c r="AB441" s="317"/>
    </row>
    <row r="442" spans="2:28" customFormat="1" ht="15" customHeight="1" x14ac:dyDescent="0.3">
      <c r="B442" s="345"/>
      <c r="C442" s="271"/>
      <c r="D442" s="309" t="s">
        <v>1115</v>
      </c>
      <c r="E442" s="62" t="s">
        <v>44</v>
      </c>
      <c r="F442" s="62" t="s">
        <v>44</v>
      </c>
      <c r="G442" s="62" t="s">
        <v>44</v>
      </c>
      <c r="H442" s="62" t="s">
        <v>44</v>
      </c>
      <c r="I442" s="154">
        <f t="shared" si="49"/>
        <v>0</v>
      </c>
      <c r="J442" s="308"/>
      <c r="K442" s="310"/>
      <c r="L442" s="313"/>
      <c r="M442" s="311"/>
      <c r="N442" s="307">
        <v>1920</v>
      </c>
      <c r="O442" s="308"/>
      <c r="P442" s="157"/>
      <c r="Q442" s="126"/>
      <c r="R442" s="354"/>
      <c r="S442" s="315"/>
      <c r="T442" s="316"/>
      <c r="U442" s="315"/>
      <c r="V442" s="315"/>
      <c r="W442" s="315"/>
      <c r="X442" s="315"/>
      <c r="Y442" s="315"/>
      <c r="Z442" s="315"/>
      <c r="AA442" s="315"/>
      <c r="AB442" s="317"/>
    </row>
    <row r="443" spans="2:28" customFormat="1" ht="15" customHeight="1" x14ac:dyDescent="0.3">
      <c r="B443" s="345"/>
      <c r="C443" s="271"/>
      <c r="D443" s="309" t="s">
        <v>1116</v>
      </c>
      <c r="E443" s="62">
        <f>SUMIF(A352,"=1")/1</f>
        <v>1</v>
      </c>
      <c r="F443" s="62">
        <f>SUMIF(A352,"=2")/2</f>
        <v>0</v>
      </c>
      <c r="G443" s="62">
        <f>SUMIF(A352,"=3")/3</f>
        <v>0</v>
      </c>
      <c r="H443" s="62">
        <f>SUMIF(A352,"=4")/4</f>
        <v>0</v>
      </c>
      <c r="I443" s="154">
        <f t="shared" si="49"/>
        <v>1</v>
      </c>
      <c r="J443" s="308"/>
      <c r="K443" s="310"/>
      <c r="L443" s="313"/>
      <c r="M443" s="311"/>
      <c r="N443" s="307">
        <v>1925</v>
      </c>
      <c r="O443" s="308"/>
      <c r="P443" s="157"/>
      <c r="Q443" s="126"/>
      <c r="R443" s="354" t="s">
        <v>1117</v>
      </c>
      <c r="S443" s="315"/>
      <c r="T443" s="316"/>
      <c r="U443" s="315"/>
      <c r="V443" s="315"/>
      <c r="W443" s="315"/>
      <c r="X443" s="315"/>
      <c r="Y443" s="315"/>
      <c r="Z443" s="315"/>
      <c r="AA443" s="315"/>
      <c r="AB443" s="317"/>
    </row>
    <row r="444" spans="2:28" customFormat="1" ht="15" customHeight="1" x14ac:dyDescent="0.3">
      <c r="B444" s="345"/>
      <c r="C444" s="271"/>
      <c r="D444" s="309" t="s">
        <v>1118</v>
      </c>
      <c r="E444" s="62" t="s">
        <v>44</v>
      </c>
      <c r="F444" s="62" t="s">
        <v>44</v>
      </c>
      <c r="G444" s="62" t="s">
        <v>44</v>
      </c>
      <c r="H444" s="62" t="s">
        <v>44</v>
      </c>
      <c r="I444" s="154">
        <f t="shared" si="49"/>
        <v>0</v>
      </c>
      <c r="J444" s="308"/>
      <c r="K444" s="310"/>
      <c r="L444" s="313"/>
      <c r="M444" s="311"/>
      <c r="N444" s="307">
        <v>1930</v>
      </c>
      <c r="O444" s="308"/>
      <c r="P444" s="157"/>
      <c r="Q444" s="126"/>
      <c r="R444" s="355">
        <f>R441/1.6</f>
        <v>12.875</v>
      </c>
      <c r="S444" s="315"/>
      <c r="T444" s="316"/>
      <c r="U444" s="315"/>
      <c r="V444" s="315"/>
      <c r="W444" s="315"/>
      <c r="X444" s="315"/>
      <c r="Y444" s="315"/>
      <c r="Z444" s="315"/>
      <c r="AA444" s="315"/>
      <c r="AB444" s="317"/>
    </row>
    <row r="445" spans="2:28" customFormat="1" ht="15" customHeight="1" x14ac:dyDescent="0.3">
      <c r="B445" s="345"/>
      <c r="C445" s="271"/>
      <c r="D445" s="309" t="s">
        <v>1119</v>
      </c>
      <c r="E445" s="62">
        <f>SUMIF(A348:A351,"=1")/1</f>
        <v>1</v>
      </c>
      <c r="F445" s="62">
        <f>SUMIF(A348:A351,"=2")/2</f>
        <v>2</v>
      </c>
      <c r="G445" s="62">
        <f>SUMIF(A348:A351,"=3")/3</f>
        <v>1</v>
      </c>
      <c r="H445" s="62">
        <f>SUMIF(A348:A351,"=4")/4</f>
        <v>0</v>
      </c>
      <c r="I445" s="154">
        <f t="shared" si="49"/>
        <v>4</v>
      </c>
      <c r="J445" s="308"/>
      <c r="K445" s="310"/>
      <c r="L445" s="313"/>
      <c r="M445" s="311"/>
      <c r="N445" s="307">
        <v>1935</v>
      </c>
      <c r="O445" s="308"/>
      <c r="P445" s="157"/>
      <c r="Q445" s="126"/>
      <c r="R445" s="354"/>
      <c r="S445" s="315"/>
      <c r="T445" s="316"/>
      <c r="U445" s="315"/>
      <c r="V445" s="315"/>
      <c r="W445" s="315"/>
      <c r="X445" s="315"/>
      <c r="Y445" s="315"/>
      <c r="Z445" s="315"/>
      <c r="AA445" s="315"/>
      <c r="AB445" s="317"/>
    </row>
    <row r="446" spans="2:28" customFormat="1" ht="15" customHeight="1" x14ac:dyDescent="0.3">
      <c r="B446" s="345"/>
      <c r="C446" s="271"/>
      <c r="D446" s="309" t="s">
        <v>1120</v>
      </c>
      <c r="E446" s="62">
        <f>SUMIF(A342:A347,"=1")/1</f>
        <v>0</v>
      </c>
      <c r="F446" s="62">
        <f>SUMIF(A342:A347,"=2")/2</f>
        <v>0</v>
      </c>
      <c r="G446" s="62">
        <f>SUMIF(A342:A347,"=3")/3</f>
        <v>5</v>
      </c>
      <c r="H446" s="62">
        <f>SUMIF(A342:A347,"=4")/4</f>
        <v>1</v>
      </c>
      <c r="I446" s="154">
        <f t="shared" si="49"/>
        <v>6</v>
      </c>
      <c r="J446" s="308"/>
      <c r="K446" s="310"/>
      <c r="L446" s="313"/>
      <c r="M446" s="311"/>
      <c r="N446" s="307">
        <v>1940</v>
      </c>
      <c r="O446" s="308"/>
      <c r="P446" s="157"/>
      <c r="Q446" s="126"/>
      <c r="R446" s="349" t="s">
        <v>1121</v>
      </c>
      <c r="S446" s="315"/>
      <c r="T446" s="316"/>
      <c r="U446" s="315"/>
      <c r="V446" s="315"/>
      <c r="W446" s="315"/>
      <c r="X446" s="315"/>
      <c r="Y446" s="315"/>
      <c r="Z446" s="315"/>
      <c r="AA446" s="315"/>
      <c r="AB446" s="317"/>
    </row>
    <row r="447" spans="2:28" customFormat="1" ht="15" customHeight="1" x14ac:dyDescent="0.3">
      <c r="B447" s="345"/>
      <c r="C447" s="271"/>
      <c r="D447" s="309" t="s">
        <v>1122</v>
      </c>
      <c r="E447" s="62">
        <f>SUMIF(A340:A341,"=1")/1</f>
        <v>1</v>
      </c>
      <c r="F447" s="62">
        <f>SUMIF(A340:A341,"=2")/2</f>
        <v>1</v>
      </c>
      <c r="G447" s="62">
        <f>SUMIF(A340:A341,"=3")/3</f>
        <v>0</v>
      </c>
      <c r="H447" s="62">
        <f>SUMIF(A340:A341,"=4")/4</f>
        <v>0</v>
      </c>
      <c r="I447" s="154">
        <f t="shared" si="49"/>
        <v>2</v>
      </c>
      <c r="J447" s="308"/>
      <c r="K447" s="310"/>
      <c r="L447" s="313"/>
      <c r="M447" s="311"/>
      <c r="N447" s="307">
        <v>1945</v>
      </c>
      <c r="O447" s="308"/>
      <c r="P447" s="157"/>
      <c r="Q447" s="126"/>
      <c r="R447" s="356" t="s">
        <v>1123</v>
      </c>
      <c r="S447" s="315"/>
      <c r="T447" s="316"/>
      <c r="U447" s="315"/>
      <c r="V447" s="315"/>
      <c r="W447" s="315"/>
      <c r="X447" s="315"/>
      <c r="Y447" s="315"/>
      <c r="Z447" s="315"/>
      <c r="AA447" s="315"/>
      <c r="AB447" s="317"/>
    </row>
    <row r="448" spans="2:28" customFormat="1" ht="15" customHeight="1" x14ac:dyDescent="0.3">
      <c r="B448" s="345"/>
      <c r="C448" s="271"/>
      <c r="D448" s="309" t="s">
        <v>1124</v>
      </c>
      <c r="E448" s="62">
        <f>SUMIF(A334:A339,"=1")/1</f>
        <v>0</v>
      </c>
      <c r="F448" s="62">
        <f>SUMIF(A334:A339,"=2")/2</f>
        <v>1</v>
      </c>
      <c r="G448" s="62">
        <f>SUMIF(A334:A339,"=3")/3</f>
        <v>5</v>
      </c>
      <c r="H448" s="62">
        <f>SUMIF(A334:A339,"=4")/4</f>
        <v>0</v>
      </c>
      <c r="I448" s="154">
        <f t="shared" si="49"/>
        <v>6</v>
      </c>
      <c r="J448" s="308"/>
      <c r="K448" s="310"/>
      <c r="L448" s="313"/>
      <c r="M448" s="311"/>
      <c r="N448" s="307">
        <v>1950</v>
      </c>
      <c r="O448" s="308"/>
      <c r="P448" s="157"/>
      <c r="Q448" s="126"/>
      <c r="R448" s="353">
        <v>3000000</v>
      </c>
      <c r="S448" s="315"/>
      <c r="T448" s="316"/>
      <c r="U448" s="315"/>
      <c r="V448" s="315"/>
      <c r="W448" s="315"/>
      <c r="X448" s="315"/>
      <c r="Y448" s="315"/>
      <c r="Z448" s="315"/>
      <c r="AA448" s="315"/>
      <c r="AB448" s="317"/>
    </row>
    <row r="449" spans="2:28" customFormat="1" ht="15" customHeight="1" x14ac:dyDescent="0.3">
      <c r="B449" s="345"/>
      <c r="C449" s="271"/>
      <c r="D449" s="309" t="s">
        <v>1125</v>
      </c>
      <c r="E449" s="62">
        <f>SUMIF(A330:A333,"=1")/1</f>
        <v>0</v>
      </c>
      <c r="F449" s="62">
        <f>SUMIF(A330:A333,"=2")/2</f>
        <v>2</v>
      </c>
      <c r="G449" s="62">
        <f>SUMIF(A330:A333,"=3")/3</f>
        <v>2</v>
      </c>
      <c r="H449" s="62">
        <f>SUMIF(A330:A333,"=4")/4</f>
        <v>0</v>
      </c>
      <c r="I449" s="154">
        <f t="shared" si="49"/>
        <v>4</v>
      </c>
      <c r="J449" s="308"/>
      <c r="K449" s="310"/>
      <c r="L449" s="313"/>
      <c r="M449" s="311"/>
      <c r="N449" s="307">
        <v>1955</v>
      </c>
      <c r="O449" s="308"/>
      <c r="P449" s="157"/>
      <c r="Q449" s="126"/>
      <c r="R449" s="356"/>
      <c r="S449" s="315"/>
      <c r="T449" s="316"/>
      <c r="U449" s="315"/>
      <c r="V449" s="315"/>
      <c r="W449" s="315"/>
      <c r="X449" s="315"/>
      <c r="Y449" s="315"/>
      <c r="Z449" s="315"/>
      <c r="AA449" s="315"/>
      <c r="AB449" s="317"/>
    </row>
    <row r="450" spans="2:28" customFormat="1" ht="15" customHeight="1" x14ac:dyDescent="0.3">
      <c r="B450" s="345"/>
      <c r="C450" s="271"/>
      <c r="D450" s="309" t="s">
        <v>1126</v>
      </c>
      <c r="E450" s="62">
        <f>SUMIF(A317:A329,"=1")/1</f>
        <v>2</v>
      </c>
      <c r="F450" s="62">
        <f>SUMIF(A317:A329,"=2")/2</f>
        <v>4</v>
      </c>
      <c r="G450" s="62">
        <f>SUMIF(A317:A329,"=3")/3</f>
        <v>7</v>
      </c>
      <c r="H450" s="62">
        <f>SUMIF(A317:A329,"=4")/4</f>
        <v>0</v>
      </c>
      <c r="I450" s="154">
        <f t="shared" si="49"/>
        <v>13</v>
      </c>
      <c r="J450" s="308"/>
      <c r="K450" s="310"/>
      <c r="L450" s="313"/>
      <c r="M450" s="311"/>
      <c r="N450" s="307">
        <v>1960</v>
      </c>
      <c r="O450" s="308"/>
      <c r="P450" s="157"/>
      <c r="Q450" s="126"/>
      <c r="R450" s="357" t="s">
        <v>1127</v>
      </c>
      <c r="S450" s="315"/>
      <c r="T450" s="316"/>
      <c r="U450" s="315"/>
      <c r="V450" s="315"/>
      <c r="W450" s="315"/>
      <c r="X450" s="315"/>
      <c r="Y450" s="315"/>
      <c r="Z450" s="315"/>
      <c r="AA450" s="315"/>
      <c r="AB450" s="317"/>
    </row>
    <row r="451" spans="2:28" customFormat="1" ht="15" customHeight="1" x14ac:dyDescent="0.3">
      <c r="B451" s="345"/>
      <c r="C451" s="271"/>
      <c r="D451" s="309" t="s">
        <v>1128</v>
      </c>
      <c r="E451" s="62">
        <f>SUMIF(A273:A316,"=1")/1</f>
        <v>4</v>
      </c>
      <c r="F451" s="62">
        <f>SUMIF(A273:A316,"=2")/2</f>
        <v>3</v>
      </c>
      <c r="G451" s="62">
        <f>SUMIF(A273:A316,"=3")/3</f>
        <v>34</v>
      </c>
      <c r="H451" s="62">
        <f>SUMIF(A273:A316,"=4")/4</f>
        <v>3</v>
      </c>
      <c r="I451" s="154">
        <f t="shared" si="49"/>
        <v>44</v>
      </c>
      <c r="J451" s="308"/>
      <c r="K451" s="310"/>
      <c r="L451" s="313"/>
      <c r="M451" s="311"/>
      <c r="N451" s="307">
        <v>1965</v>
      </c>
      <c r="O451" s="308"/>
      <c r="P451" s="157"/>
      <c r="Q451" s="126"/>
      <c r="R451" s="355">
        <f>R448*0.00378541</f>
        <v>11356.23</v>
      </c>
      <c r="S451" s="315"/>
      <c r="T451" s="316"/>
      <c r="U451" s="315"/>
      <c r="V451" s="315"/>
      <c r="W451" s="315"/>
      <c r="X451" s="315"/>
      <c r="Y451" s="315"/>
      <c r="Z451" s="315"/>
      <c r="AA451" s="315"/>
      <c r="AB451" s="317"/>
    </row>
    <row r="452" spans="2:28" customFormat="1" ht="15" customHeight="1" x14ac:dyDescent="0.3">
      <c r="B452" s="282"/>
      <c r="C452" s="271"/>
      <c r="D452" s="309" t="s">
        <v>1129</v>
      </c>
      <c r="E452" s="62">
        <f>SUMIF(A243:A272,"=1")/1</f>
        <v>6</v>
      </c>
      <c r="F452" s="62">
        <f>SUMIF(A243:A272,"=2")/2</f>
        <v>3</v>
      </c>
      <c r="G452" s="62">
        <f>SUMIF(A243:A272,"=3")/3</f>
        <v>21</v>
      </c>
      <c r="H452" s="62">
        <f>SUMIF(A243:A272,"=4")/4</f>
        <v>0</v>
      </c>
      <c r="I452" s="154">
        <f t="shared" si="49"/>
        <v>30</v>
      </c>
      <c r="J452" s="308"/>
      <c r="K452" s="310"/>
      <c r="L452" s="313"/>
      <c r="M452" s="311"/>
      <c r="N452" s="307">
        <v>1970</v>
      </c>
      <c r="O452" s="308"/>
      <c r="P452" s="157"/>
      <c r="Q452" s="126"/>
      <c r="R452" s="222"/>
      <c r="S452" s="315"/>
      <c r="T452" s="316"/>
      <c r="U452" s="315"/>
      <c r="V452" s="315"/>
      <c r="W452" s="315"/>
      <c r="X452" s="315"/>
      <c r="Y452" s="315"/>
      <c r="Z452" s="315"/>
      <c r="AA452" s="315"/>
      <c r="AB452" s="317"/>
    </row>
    <row r="453" spans="2:28" customFormat="1" ht="15" customHeight="1" x14ac:dyDescent="0.3">
      <c r="B453" s="282"/>
      <c r="C453" s="271"/>
      <c r="D453" s="309" t="s">
        <v>1130</v>
      </c>
      <c r="E453" s="62">
        <f>SUMIF(A212:A242,"=1")/1</f>
        <v>0</v>
      </c>
      <c r="F453" s="62">
        <f>SUMIF(A212:A242,"=2")/2</f>
        <v>7</v>
      </c>
      <c r="G453" s="62">
        <f>SUMIF(A212:A242,"=3")/3</f>
        <v>20</v>
      </c>
      <c r="H453" s="62">
        <f>SUMIF(A212:A242,"=4")/4</f>
        <v>4</v>
      </c>
      <c r="I453" s="305">
        <f t="shared" si="49"/>
        <v>31</v>
      </c>
      <c r="J453" s="340"/>
      <c r="K453" s="341"/>
      <c r="L453" s="342"/>
      <c r="M453" s="343"/>
      <c r="N453" s="307">
        <v>1975</v>
      </c>
      <c r="O453" s="308"/>
      <c r="P453" s="157"/>
      <c r="Q453" s="126"/>
      <c r="R453" s="222"/>
      <c r="S453" s="315"/>
      <c r="T453" s="316"/>
      <c r="U453" s="315"/>
      <c r="V453" s="315"/>
      <c r="W453" s="315"/>
      <c r="X453" s="315"/>
      <c r="Y453" s="315"/>
      <c r="Z453" s="315"/>
      <c r="AA453" s="315"/>
      <c r="AB453" s="317"/>
    </row>
    <row r="454" spans="2:28" customFormat="1" ht="15" customHeight="1" x14ac:dyDescent="0.3">
      <c r="B454" s="282"/>
      <c r="C454" s="271"/>
      <c r="D454" s="309" t="s">
        <v>1131</v>
      </c>
      <c r="E454" s="62">
        <f>SUMIF(A190:A211,"=1")/1</f>
        <v>3</v>
      </c>
      <c r="F454" s="62">
        <f>SUMIF(A190:A211,"=2")/2</f>
        <v>1</v>
      </c>
      <c r="G454" s="62">
        <f>SUMIF(A190:A211,"=3")/3</f>
        <v>16</v>
      </c>
      <c r="H454" s="62">
        <f>SUMIF(A190:A211,"=4")/4</f>
        <v>2</v>
      </c>
      <c r="I454" s="305">
        <f t="shared" si="49"/>
        <v>22</v>
      </c>
      <c r="J454" s="340"/>
      <c r="K454" s="341"/>
      <c r="L454" s="342"/>
      <c r="M454" s="343"/>
      <c r="N454" s="307">
        <v>1980</v>
      </c>
      <c r="O454" s="308"/>
      <c r="P454" s="157"/>
      <c r="Q454" s="126"/>
      <c r="R454" s="222"/>
      <c r="S454" s="315"/>
      <c r="T454" s="316"/>
      <c r="U454" s="315"/>
      <c r="V454" s="315"/>
      <c r="W454" s="315"/>
      <c r="X454" s="315"/>
      <c r="Y454" s="315"/>
      <c r="Z454" s="315"/>
      <c r="AA454" s="315"/>
      <c r="AB454" s="317"/>
    </row>
    <row r="455" spans="2:28" customFormat="1" ht="15" customHeight="1" x14ac:dyDescent="0.3">
      <c r="B455" s="282"/>
      <c r="C455" s="271"/>
      <c r="D455" s="309" t="s">
        <v>1132</v>
      </c>
      <c r="E455" s="62">
        <f>SUMIF(A152:A189,"=1")/1</f>
        <v>3</v>
      </c>
      <c r="F455" s="62">
        <f>SUMIF(A152:A189,"=2")/2</f>
        <v>9</v>
      </c>
      <c r="G455" s="62">
        <f>SUMIF(A152:A189,"=3")/3</f>
        <v>23</v>
      </c>
      <c r="H455" s="62">
        <f>SUMIF(A152:A189,"=4")/4</f>
        <v>3</v>
      </c>
      <c r="I455" s="305">
        <f t="shared" si="49"/>
        <v>38</v>
      </c>
      <c r="J455" s="340"/>
      <c r="K455" s="341"/>
      <c r="L455" s="342"/>
      <c r="M455" s="343"/>
      <c r="N455" s="307">
        <v>1985</v>
      </c>
      <c r="O455" s="308"/>
      <c r="P455" s="157"/>
      <c r="Q455" s="126"/>
      <c r="R455" s="222"/>
      <c r="S455" s="315"/>
      <c r="T455" s="316"/>
      <c r="U455" s="315"/>
      <c r="V455" s="315"/>
      <c r="W455" s="315"/>
      <c r="X455" s="315"/>
      <c r="Y455" s="315"/>
      <c r="Z455" s="315"/>
      <c r="AA455" s="315"/>
      <c r="AB455" s="317"/>
    </row>
    <row r="456" spans="2:28" customFormat="1" ht="15" customHeight="1" x14ac:dyDescent="0.3">
      <c r="B456" s="282"/>
      <c r="C456" s="271"/>
      <c r="D456" s="309" t="s">
        <v>1133</v>
      </c>
      <c r="E456" s="62">
        <f>SUMIF(A125:A151,"=1")/1</f>
        <v>5</v>
      </c>
      <c r="F456" s="62">
        <f>SUMIF(A125:A151,"=2")/2</f>
        <v>7</v>
      </c>
      <c r="G456" s="62">
        <f>SUMIF(A125:A151,"=3")/3</f>
        <v>13</v>
      </c>
      <c r="H456" s="62">
        <f>SUMIF(A125:A151,"=4")/4</f>
        <v>2</v>
      </c>
      <c r="I456" s="305">
        <f t="shared" si="49"/>
        <v>27</v>
      </c>
      <c r="J456" s="340"/>
      <c r="K456" s="341"/>
      <c r="L456" s="342"/>
      <c r="M456" s="343"/>
      <c r="N456" s="307">
        <v>1990</v>
      </c>
      <c r="O456" s="308"/>
      <c r="P456" s="157"/>
      <c r="Q456" s="126"/>
      <c r="R456" s="222"/>
      <c r="S456" s="315"/>
      <c r="T456" s="316"/>
      <c r="U456" s="315"/>
      <c r="V456" s="315"/>
      <c r="W456" s="315"/>
      <c r="X456" s="315"/>
      <c r="Y456" s="315"/>
      <c r="Z456" s="315"/>
      <c r="AA456" s="315"/>
      <c r="AB456" s="317"/>
    </row>
    <row r="457" spans="2:28" customFormat="1" ht="15" customHeight="1" x14ac:dyDescent="0.3">
      <c r="B457" s="282"/>
      <c r="C457" s="271"/>
      <c r="D457" s="309" t="s">
        <v>1134</v>
      </c>
      <c r="E457" s="62">
        <f>SUMIF(A100:A124,"=1")/1</f>
        <v>4</v>
      </c>
      <c r="F457" s="62">
        <f>SUMIF(A100:A124,"=2")/2</f>
        <v>7</v>
      </c>
      <c r="G457" s="62">
        <f>SUMIF(A100:A124,"=3")/3</f>
        <v>14</v>
      </c>
      <c r="H457" s="62">
        <f>SUMIF(A100:A124,"=4")/4</f>
        <v>0</v>
      </c>
      <c r="I457" s="305">
        <f t="shared" si="49"/>
        <v>25</v>
      </c>
      <c r="J457" s="340"/>
      <c r="K457" s="341"/>
      <c r="L457" s="342"/>
      <c r="M457" s="343"/>
      <c r="N457" s="307">
        <v>1995</v>
      </c>
      <c r="O457" s="308"/>
      <c r="P457" s="157"/>
      <c r="Q457" s="126"/>
      <c r="R457" s="222"/>
      <c r="S457" s="315"/>
      <c r="T457" s="316"/>
      <c r="U457" s="315"/>
      <c r="V457" s="315"/>
      <c r="W457" s="315"/>
      <c r="X457" s="315"/>
      <c r="Y457" s="315"/>
      <c r="Z457" s="315"/>
      <c r="AA457" s="315"/>
      <c r="AB457" s="317"/>
    </row>
    <row r="458" spans="2:28" customFormat="1" ht="15" customHeight="1" x14ac:dyDescent="0.3">
      <c r="B458" s="282"/>
      <c r="C458" s="333"/>
      <c r="D458" s="309" t="s">
        <v>1135</v>
      </c>
      <c r="E458" s="62">
        <f>SUMIF(A80:A99,"=1")/1</f>
        <v>6</v>
      </c>
      <c r="F458" s="62">
        <f>SUMIF(A80:A99,"=2")/2</f>
        <v>5</v>
      </c>
      <c r="G458" s="62">
        <f>SUMIF(A80:A99,"=3")/3</f>
        <v>6</v>
      </c>
      <c r="H458" s="62">
        <f>SUMIF(A80:A99,"=4")/4</f>
        <v>3</v>
      </c>
      <c r="I458" s="305">
        <f t="shared" si="49"/>
        <v>20</v>
      </c>
      <c r="J458" s="308"/>
      <c r="K458" s="310"/>
      <c r="L458" s="313"/>
      <c r="M458" s="311"/>
      <c r="N458" s="307">
        <v>2000</v>
      </c>
      <c r="O458" s="308"/>
      <c r="P458" s="157"/>
      <c r="Q458" s="126"/>
      <c r="R458" s="222"/>
      <c r="S458" s="315"/>
      <c r="T458" s="316"/>
      <c r="U458" s="315"/>
      <c r="V458" s="315"/>
      <c r="W458" s="315"/>
      <c r="X458" s="315"/>
      <c r="Y458" s="315"/>
      <c r="Z458" s="315"/>
      <c r="AA458" s="315"/>
      <c r="AB458" s="317"/>
    </row>
    <row r="459" spans="2:28" customFormat="1" x14ac:dyDescent="0.3">
      <c r="B459" s="282"/>
      <c r="C459" s="333"/>
      <c r="D459" s="309" t="s">
        <v>1136</v>
      </c>
      <c r="E459" s="62">
        <f>SUMIF(A65:A79,"=1")/1</f>
        <v>4</v>
      </c>
      <c r="F459" s="62">
        <f>SUMIF(A65:A79,"=2")/2</f>
        <v>6</v>
      </c>
      <c r="G459" s="62">
        <f>SUMIF(A65:A79,"=3")/3</f>
        <v>3</v>
      </c>
      <c r="H459" s="62">
        <f>SUMIF(A65:A79,"=4")/4</f>
        <v>2</v>
      </c>
      <c r="I459" s="305">
        <f t="shared" si="49"/>
        <v>15</v>
      </c>
      <c r="J459" s="308"/>
      <c r="K459" s="310"/>
      <c r="L459" s="313"/>
      <c r="M459" s="311"/>
      <c r="N459" s="307">
        <v>2005</v>
      </c>
      <c r="O459" s="308"/>
      <c r="P459" s="157"/>
      <c r="Q459" s="126"/>
      <c r="R459" s="222"/>
      <c r="S459" s="315"/>
      <c r="T459" s="316"/>
      <c r="U459" s="315"/>
      <c r="V459" s="315"/>
      <c r="W459" s="315"/>
      <c r="X459" s="315"/>
      <c r="Y459" s="315"/>
      <c r="Z459" s="315"/>
      <c r="AA459" s="315"/>
      <c r="AB459" s="317"/>
    </row>
    <row r="460" spans="2:28" customFormat="1" ht="15" customHeight="1" x14ac:dyDescent="0.3">
      <c r="B460" s="282"/>
      <c r="C460" s="333"/>
      <c r="D460" s="309" t="s">
        <v>1137</v>
      </c>
      <c r="E460" s="62">
        <f>SUMIF(A37:A64,"=1")/1</f>
        <v>4</v>
      </c>
      <c r="F460" s="62">
        <f>SUMIF(A37:A64,"=2")/2</f>
        <v>8</v>
      </c>
      <c r="G460" s="62">
        <f>SUMIF(A37:A64,"=3")/3</f>
        <v>15</v>
      </c>
      <c r="H460" s="62">
        <f>SUMIF(A37:A64,"=4")/4</f>
        <v>1</v>
      </c>
      <c r="I460" s="305">
        <f t="shared" si="49"/>
        <v>28</v>
      </c>
      <c r="J460" s="308"/>
      <c r="K460" s="310"/>
      <c r="L460" s="313"/>
      <c r="M460" s="311"/>
      <c r="N460" s="307">
        <v>2010</v>
      </c>
      <c r="O460" s="308"/>
      <c r="P460" s="157"/>
      <c r="Q460" s="126"/>
      <c r="R460" s="222"/>
      <c r="S460" s="315"/>
      <c r="T460" s="316"/>
      <c r="U460" s="315"/>
      <c r="V460" s="315"/>
      <c r="W460" s="315"/>
      <c r="X460" s="315"/>
      <c r="Y460" s="315"/>
      <c r="Z460" s="315"/>
      <c r="AA460" s="315"/>
      <c r="AB460" s="317"/>
    </row>
    <row r="461" spans="2:28" customFormat="1" ht="15" customHeight="1" x14ac:dyDescent="0.3">
      <c r="B461" s="282"/>
      <c r="C461" s="337"/>
      <c r="D461" s="309" t="s">
        <v>1138</v>
      </c>
      <c r="E461" s="62">
        <f>SUMIF(A3:A36,"=1")/1</f>
        <v>6</v>
      </c>
      <c r="F461" s="62">
        <f>SUMIF(A3:A36,"=2")/2</f>
        <v>4</v>
      </c>
      <c r="G461" s="62">
        <f>SUMIF(A3:A36,"=3")/3</f>
        <v>15</v>
      </c>
      <c r="H461" s="62">
        <f>SUMIF(A3:A36,"=4")/4</f>
        <v>8</v>
      </c>
      <c r="I461" s="305">
        <f t="shared" si="49"/>
        <v>33</v>
      </c>
      <c r="J461" s="308"/>
      <c r="K461" s="310"/>
      <c r="L461" s="313"/>
      <c r="M461" s="311"/>
      <c r="N461" s="307">
        <v>2015</v>
      </c>
      <c r="O461" s="312" t="s">
        <v>1074</v>
      </c>
      <c r="P461" s="157"/>
      <c r="Q461" s="126"/>
      <c r="R461" s="222"/>
      <c r="S461" s="315"/>
      <c r="T461" s="316"/>
      <c r="U461" s="315"/>
      <c r="V461" s="315"/>
      <c r="W461" s="315"/>
      <c r="X461" s="315"/>
      <c r="Y461" s="315"/>
      <c r="Z461" s="315"/>
      <c r="AA461" s="315"/>
      <c r="AB461" s="317"/>
    </row>
    <row r="462" spans="2:28" customFormat="1" ht="15" customHeight="1" x14ac:dyDescent="0.3">
      <c r="B462" s="282"/>
      <c r="C462" s="337"/>
      <c r="D462" s="319"/>
      <c r="E462" s="62" t="s">
        <v>960</v>
      </c>
      <c r="F462" s="62" t="s">
        <v>960</v>
      </c>
      <c r="G462" s="62" t="s">
        <v>960</v>
      </c>
      <c r="H462" s="62" t="s">
        <v>960</v>
      </c>
      <c r="I462" s="305" t="s">
        <v>960</v>
      </c>
      <c r="J462" s="307"/>
      <c r="K462" s="320"/>
      <c r="L462" s="156"/>
      <c r="M462" s="320"/>
      <c r="N462" s="320"/>
      <c r="O462" s="320"/>
      <c r="P462" s="157"/>
      <c r="Q462" s="126"/>
      <c r="R462" s="222"/>
      <c r="S462" s="315"/>
      <c r="T462" s="316"/>
      <c r="U462" s="315"/>
      <c r="V462" s="315"/>
      <c r="W462" s="315"/>
      <c r="X462" s="315"/>
      <c r="Y462" s="315"/>
      <c r="Z462" s="315"/>
      <c r="AA462" s="315"/>
      <c r="AB462" s="317"/>
    </row>
    <row r="463" spans="2:28" customFormat="1" ht="15" customHeight="1" x14ac:dyDescent="0.3">
      <c r="B463" s="282"/>
      <c r="C463" s="337"/>
      <c r="D463" s="321"/>
      <c r="E463" s="150">
        <f>SUM(E440:E462)</f>
        <v>50</v>
      </c>
      <c r="F463" s="150">
        <f>SUM(F440:F462)</f>
        <v>71</v>
      </c>
      <c r="G463" s="150">
        <f>SUM(G440:G462)</f>
        <v>201</v>
      </c>
      <c r="H463" s="150">
        <f>SUM(H440:H462)</f>
        <v>29</v>
      </c>
      <c r="I463" s="154">
        <f>SUM(I440:I462)</f>
        <v>351</v>
      </c>
      <c r="J463" s="307"/>
      <c r="K463" s="320"/>
      <c r="L463" s="156"/>
      <c r="M463" s="157"/>
      <c r="N463" s="158"/>
      <c r="O463" s="344"/>
      <c r="P463" s="157"/>
      <c r="Q463" s="126"/>
      <c r="R463" s="222"/>
      <c r="S463" s="315"/>
      <c r="T463" s="316"/>
      <c r="U463" s="315"/>
      <c r="V463" s="315"/>
      <c r="W463" s="315"/>
      <c r="X463" s="315"/>
      <c r="Y463" s="315"/>
      <c r="Z463" s="315"/>
      <c r="AA463" s="315"/>
      <c r="AB463" s="317"/>
    </row>
    <row r="464" spans="2:28" customFormat="1" ht="15" customHeight="1" x14ac:dyDescent="0.3">
      <c r="B464" s="282"/>
      <c r="C464" s="126"/>
      <c r="D464" s="126"/>
      <c r="E464" s="126"/>
      <c r="F464" s="126"/>
      <c r="G464" s="126"/>
      <c r="H464" s="126"/>
      <c r="I464" s="126"/>
      <c r="J464" s="126"/>
      <c r="K464" s="126"/>
      <c r="L464" s="126"/>
      <c r="M464" s="126"/>
      <c r="N464" s="126"/>
      <c r="O464" s="126"/>
      <c r="P464" s="126"/>
      <c r="Q464" s="126"/>
      <c r="R464" s="222"/>
      <c r="S464" s="315"/>
      <c r="T464" s="316"/>
      <c r="U464" s="315"/>
      <c r="V464" s="315"/>
      <c r="W464" s="315"/>
      <c r="X464" s="315"/>
      <c r="Y464" s="315"/>
      <c r="Z464" s="315"/>
      <c r="AA464" s="315"/>
      <c r="AB464" s="317"/>
    </row>
    <row r="465" spans="2:28" customFormat="1" ht="15" customHeight="1" x14ac:dyDescent="0.3">
      <c r="B465" s="282"/>
      <c r="C465" s="126"/>
      <c r="D465" s="283"/>
      <c r="E465" s="283"/>
      <c r="F465" s="283"/>
      <c r="G465" s="283" t="s">
        <v>1139</v>
      </c>
      <c r="H465" s="284"/>
      <c r="I465" s="284"/>
      <c r="J465" s="358"/>
      <c r="K465" s="348"/>
      <c r="L465" s="283"/>
      <c r="M465" s="283" t="s">
        <v>1140</v>
      </c>
      <c r="N465" s="284"/>
      <c r="O465" s="284"/>
      <c r="P465" s="283"/>
      <c r="Q465" s="126"/>
      <c r="R465" s="222"/>
      <c r="S465" s="315"/>
      <c r="T465" s="316"/>
      <c r="U465" s="315"/>
      <c r="V465" s="315"/>
      <c r="W465" s="315"/>
      <c r="X465" s="315"/>
      <c r="Y465" s="315"/>
      <c r="Z465" s="315"/>
      <c r="AA465" s="315"/>
      <c r="AB465" s="317"/>
    </row>
    <row r="466" spans="2:28" customFormat="1" ht="33.6" customHeight="1" x14ac:dyDescent="0.3">
      <c r="B466" s="282"/>
      <c r="C466" s="271"/>
      <c r="D466" s="292"/>
      <c r="E466" s="293" t="s">
        <v>1058</v>
      </c>
      <c r="F466" s="293" t="s">
        <v>1059</v>
      </c>
      <c r="G466" s="293" t="s">
        <v>1060</v>
      </c>
      <c r="H466" s="293" t="s">
        <v>1061</v>
      </c>
      <c r="I466" s="334" t="s">
        <v>1062</v>
      </c>
      <c r="J466" s="359"/>
      <c r="K466" s="360" t="s">
        <v>1058</v>
      </c>
      <c r="L466" s="293" t="s">
        <v>1059</v>
      </c>
      <c r="M466" s="293" t="s">
        <v>1060</v>
      </c>
      <c r="N466" s="293" t="s">
        <v>1061</v>
      </c>
      <c r="O466" s="334" t="s">
        <v>1062</v>
      </c>
      <c r="P466" s="297"/>
      <c r="Q466" s="126"/>
      <c r="R466" s="222"/>
      <c r="S466" s="315"/>
      <c r="T466" s="316"/>
      <c r="U466" s="315"/>
      <c r="V466" s="315"/>
      <c r="W466" s="315"/>
      <c r="X466" s="315"/>
      <c r="Y466" s="315"/>
      <c r="Z466" s="315"/>
      <c r="AA466" s="315"/>
      <c r="AB466" s="317"/>
    </row>
    <row r="467" spans="2:28" customFormat="1" ht="15" customHeight="1" x14ac:dyDescent="0.3">
      <c r="B467" s="282"/>
      <c r="C467" s="271"/>
      <c r="D467" s="301"/>
      <c r="E467" s="302">
        <v>1</v>
      </c>
      <c r="F467" s="303">
        <v>2</v>
      </c>
      <c r="G467" s="304">
        <v>3</v>
      </c>
      <c r="H467" s="54">
        <v>4</v>
      </c>
      <c r="I467" s="154"/>
      <c r="J467" s="361"/>
      <c r="K467" s="362">
        <v>1</v>
      </c>
      <c r="L467" s="303">
        <v>2</v>
      </c>
      <c r="M467" s="304">
        <v>3</v>
      </c>
      <c r="N467" s="54">
        <v>4</v>
      </c>
      <c r="O467" s="154"/>
      <c r="P467" s="157"/>
      <c r="Q467" s="126"/>
      <c r="R467" s="222"/>
      <c r="S467" s="315"/>
      <c r="T467" s="316"/>
      <c r="U467" s="315"/>
      <c r="V467" s="315"/>
      <c r="W467" s="315"/>
      <c r="X467" s="315"/>
      <c r="Y467" s="315"/>
      <c r="Z467" s="315"/>
      <c r="AA467" s="315"/>
      <c r="AB467" s="317"/>
    </row>
    <row r="468" spans="2:28" customFormat="1" ht="15" customHeight="1" x14ac:dyDescent="0.3">
      <c r="B468" s="282"/>
      <c r="C468" s="271"/>
      <c r="D468" s="309" t="s">
        <v>1141</v>
      </c>
      <c r="E468" s="62">
        <f>SUMIF(A3:A32,"=1")/1</f>
        <v>5</v>
      </c>
      <c r="F468" s="62">
        <f>SUMIF(A3:A32,"=2")/2</f>
        <v>4</v>
      </c>
      <c r="G468" s="62">
        <f>SUMIF(A3:A32,"=3")/3</f>
        <v>15</v>
      </c>
      <c r="H468" s="62">
        <f>SUMIF(A3:A32,"=4")/4</f>
        <v>5</v>
      </c>
      <c r="I468" s="154">
        <f t="shared" ref="I468:I480" si="50">SUM(E468:H468)</f>
        <v>29</v>
      </c>
      <c r="J468" s="361"/>
      <c r="K468" s="363" t="str">
        <f>E480</f>
        <v>-</v>
      </c>
      <c r="L468" s="363" t="str">
        <f>F480</f>
        <v>-</v>
      </c>
      <c r="M468" s="363" t="str">
        <f>G480</f>
        <v>-</v>
      </c>
      <c r="N468" s="363" t="str">
        <f>H480</f>
        <v>-</v>
      </c>
      <c r="O468" s="154">
        <f t="shared" ref="O468:O479" si="51">SUM(K468:N468)</f>
        <v>0</v>
      </c>
      <c r="P468" s="364" t="s">
        <v>1142</v>
      </c>
      <c r="Q468" s="126"/>
      <c r="R468" s="222"/>
      <c r="S468" s="315"/>
      <c r="T468" s="316"/>
      <c r="U468" s="315"/>
      <c r="V468" s="315"/>
      <c r="W468" s="315"/>
      <c r="X468" s="315"/>
      <c r="Y468" s="315"/>
      <c r="Z468" s="315"/>
      <c r="AA468" s="315"/>
      <c r="AB468" s="317"/>
    </row>
    <row r="469" spans="2:28" customFormat="1" ht="15" customHeight="1" x14ac:dyDescent="0.3">
      <c r="B469" s="282"/>
      <c r="C469" s="271"/>
      <c r="D469" s="309" t="s">
        <v>1143</v>
      </c>
      <c r="E469" s="62">
        <f>SUMIF(A33:A76,"=1")/1</f>
        <v>9</v>
      </c>
      <c r="F469" s="62">
        <f>SUMIF(A33:A76,"=2")/2</f>
        <v>13</v>
      </c>
      <c r="G469" s="62">
        <f>SUMIF(A33:A76,"=3")/3</f>
        <v>17</v>
      </c>
      <c r="H469" s="62">
        <f>SUMIF(A33:A76,"=4")/4</f>
        <v>5</v>
      </c>
      <c r="I469" s="154">
        <f t="shared" si="50"/>
        <v>44</v>
      </c>
      <c r="J469" s="365"/>
      <c r="K469" s="363">
        <f>E479</f>
        <v>0</v>
      </c>
      <c r="L469" s="363">
        <f>F479</f>
        <v>1</v>
      </c>
      <c r="M469" s="363">
        <f>G479</f>
        <v>0</v>
      </c>
      <c r="N469" s="363">
        <f>H479</f>
        <v>0</v>
      </c>
      <c r="O469" s="154">
        <f>SUM(K469:N469)</f>
        <v>1</v>
      </c>
      <c r="P469" s="364" t="s">
        <v>1144</v>
      </c>
      <c r="Q469" s="126"/>
      <c r="R469" s="222"/>
      <c r="S469" s="315"/>
      <c r="T469" s="316"/>
      <c r="U469" s="315"/>
      <c r="V469" s="315"/>
      <c r="W469" s="315"/>
      <c r="X469" s="315"/>
      <c r="Y469" s="315"/>
      <c r="Z469" s="315"/>
      <c r="AA469" s="315"/>
      <c r="AB469" s="317"/>
    </row>
    <row r="470" spans="2:28" customFormat="1" ht="15" customHeight="1" x14ac:dyDescent="0.3">
      <c r="B470" s="282"/>
      <c r="C470" s="271"/>
      <c r="D470" s="309" t="s">
        <v>1145</v>
      </c>
      <c r="E470" s="62">
        <f>SUMIF(A79:A118,"=1")/1</f>
        <v>9</v>
      </c>
      <c r="F470" s="62">
        <f>SUMIF(A79:A118,"=2")/2</f>
        <v>11</v>
      </c>
      <c r="G470" s="62">
        <f>SUMIF(A79:A118,"=3")/3</f>
        <v>16</v>
      </c>
      <c r="H470" s="62">
        <f>SUMIF(A79:A118,"=4")/4</f>
        <v>4</v>
      </c>
      <c r="I470" s="154">
        <f t="shared" si="50"/>
        <v>40</v>
      </c>
      <c r="J470" s="366"/>
      <c r="K470" s="154">
        <f>E478</f>
        <v>0</v>
      </c>
      <c r="L470" s="154">
        <f>F478</f>
        <v>0</v>
      </c>
      <c r="M470" s="154">
        <f>G478</f>
        <v>1</v>
      </c>
      <c r="N470" s="154">
        <f>H478</f>
        <v>0</v>
      </c>
      <c r="O470" s="154">
        <f t="shared" si="51"/>
        <v>1</v>
      </c>
      <c r="P470" s="364" t="s">
        <v>1146</v>
      </c>
      <c r="Q470" s="126"/>
      <c r="R470" s="222"/>
      <c r="S470" s="315"/>
      <c r="T470" s="316"/>
      <c r="U470" s="315"/>
      <c r="V470" s="315"/>
      <c r="W470" s="315"/>
      <c r="X470" s="315"/>
      <c r="Y470" s="315"/>
      <c r="Z470" s="315"/>
      <c r="AA470" s="315"/>
      <c r="AB470" s="317"/>
    </row>
    <row r="471" spans="2:28" customFormat="1" ht="15" customHeight="1" x14ac:dyDescent="0.3">
      <c r="B471" s="282"/>
      <c r="C471" s="271"/>
      <c r="D471" s="309" t="s">
        <v>1147</v>
      </c>
      <c r="E471" s="62">
        <f>SUMIF(A119:A178,"=1")/1</f>
        <v>7</v>
      </c>
      <c r="F471" s="62">
        <f>SUMIF(A119:A178,"=2")/2</f>
        <v>14</v>
      </c>
      <c r="G471" s="62">
        <f>SUMIF(A119:A178,"=3")/3</f>
        <v>35</v>
      </c>
      <c r="H471" s="62">
        <f>SUMIF(A119:A178,"=4")/4</f>
        <v>4</v>
      </c>
      <c r="I471" s="154">
        <f t="shared" si="50"/>
        <v>60</v>
      </c>
      <c r="J471" s="366"/>
      <c r="K471" s="363">
        <f>E477</f>
        <v>1</v>
      </c>
      <c r="L471" s="363">
        <f>F477</f>
        <v>0</v>
      </c>
      <c r="M471" s="363">
        <f>G477</f>
        <v>0</v>
      </c>
      <c r="N471" s="363">
        <f>H477</f>
        <v>0</v>
      </c>
      <c r="O471" s="154">
        <f t="shared" si="51"/>
        <v>1</v>
      </c>
      <c r="P471" s="364" t="s">
        <v>1148</v>
      </c>
      <c r="Q471" s="126"/>
      <c r="R471" s="222"/>
      <c r="S471" s="315"/>
      <c r="T471" s="316"/>
      <c r="U471" s="315"/>
      <c r="V471" s="315"/>
      <c r="W471" s="315"/>
      <c r="X471" s="315"/>
      <c r="Y471" s="315"/>
      <c r="Z471" s="315"/>
      <c r="AA471" s="315"/>
      <c r="AB471" s="317"/>
    </row>
    <row r="472" spans="2:28" customFormat="1" ht="15" customHeight="1" x14ac:dyDescent="0.3">
      <c r="B472" s="282"/>
      <c r="C472" s="271"/>
      <c r="D472" s="309" t="s">
        <v>1149</v>
      </c>
      <c r="E472" s="62">
        <f>SUMIF(A180:A232,"=1")/1</f>
        <v>5</v>
      </c>
      <c r="F472" s="62">
        <f>SUMIF(A180:A232,"=2")/2</f>
        <v>7</v>
      </c>
      <c r="G472" s="62">
        <f>SUMIF(A180:A232,"=3")/3</f>
        <v>37</v>
      </c>
      <c r="H472" s="62">
        <f>SUMIF(A180:A232,"=4")/4</f>
        <v>4</v>
      </c>
      <c r="I472" s="154">
        <f t="shared" si="50"/>
        <v>53</v>
      </c>
      <c r="J472" s="366"/>
      <c r="K472" s="363">
        <f>E476</f>
        <v>1</v>
      </c>
      <c r="L472" s="363">
        <f>F476</f>
        <v>2</v>
      </c>
      <c r="M472" s="363">
        <f>G476</f>
        <v>6</v>
      </c>
      <c r="N472" s="363">
        <f>H476</f>
        <v>1</v>
      </c>
      <c r="O472" s="154">
        <f t="shared" si="51"/>
        <v>10</v>
      </c>
      <c r="P472" s="364" t="s">
        <v>1150</v>
      </c>
      <c r="Q472" s="126"/>
      <c r="R472" s="222"/>
      <c r="S472" s="315"/>
      <c r="T472" s="316"/>
      <c r="U472" s="315"/>
      <c r="V472" s="315"/>
      <c r="W472" s="315"/>
      <c r="X472" s="315"/>
      <c r="Y472" s="315"/>
      <c r="Z472" s="315"/>
      <c r="AA472" s="315"/>
      <c r="AB472" s="317"/>
    </row>
    <row r="473" spans="2:28" customFormat="1" ht="15" customHeight="1" x14ac:dyDescent="0.3">
      <c r="B473" s="282"/>
      <c r="C473" s="271"/>
      <c r="D473" s="309" t="s">
        <v>1151</v>
      </c>
      <c r="E473" s="62">
        <f>SUMIF(A233:A294,"=1")/1</f>
        <v>9</v>
      </c>
      <c r="F473" s="62">
        <f>SUMIF(A233:A294,"=2")/2</f>
        <v>8</v>
      </c>
      <c r="G473" s="62">
        <f>SUMIF(A233:A294,"=3")/3</f>
        <v>39</v>
      </c>
      <c r="H473" s="62">
        <f>SUMIF(A233:A294,"=4")/4</f>
        <v>6</v>
      </c>
      <c r="I473" s="154">
        <f t="shared" si="50"/>
        <v>62</v>
      </c>
      <c r="J473" s="366"/>
      <c r="K473" s="363">
        <f>E475</f>
        <v>1</v>
      </c>
      <c r="L473" s="363">
        <f>F475</f>
        <v>2</v>
      </c>
      <c r="M473" s="363">
        <f>G475</f>
        <v>5</v>
      </c>
      <c r="N473" s="363">
        <f>H475</f>
        <v>0</v>
      </c>
      <c r="O473" s="154">
        <f t="shared" si="51"/>
        <v>8</v>
      </c>
      <c r="P473" s="364" t="s">
        <v>1152</v>
      </c>
      <c r="Q473" s="126"/>
      <c r="R473" s="222"/>
      <c r="S473" s="315"/>
      <c r="T473" s="316"/>
      <c r="U473" s="315"/>
      <c r="V473" s="315"/>
      <c r="W473" s="315"/>
      <c r="X473" s="315"/>
      <c r="Y473" s="315"/>
      <c r="Z473" s="315"/>
      <c r="AA473" s="315"/>
      <c r="AB473" s="317"/>
    </row>
    <row r="474" spans="2:28" customFormat="1" ht="15" customHeight="1" x14ac:dyDescent="0.3">
      <c r="B474" s="282"/>
      <c r="C474" s="271"/>
      <c r="D474" s="309" t="s">
        <v>1153</v>
      </c>
      <c r="E474" s="62">
        <f>SUMIF(A295:A333,"=1")/1</f>
        <v>3</v>
      </c>
      <c r="F474" s="62">
        <f>SUMIF(A295:A333,"=2")/2</f>
        <v>7</v>
      </c>
      <c r="G474" s="62">
        <f>SUMIF(A295:A333,"=3")/3</f>
        <v>29</v>
      </c>
      <c r="H474" s="62">
        <f>SUMIF(A295:A333,"=4")/4</f>
        <v>0</v>
      </c>
      <c r="I474" s="154">
        <f t="shared" si="50"/>
        <v>39</v>
      </c>
      <c r="J474" s="366"/>
      <c r="K474" s="363">
        <f>E474</f>
        <v>3</v>
      </c>
      <c r="L474" s="363">
        <f>F474</f>
        <v>7</v>
      </c>
      <c r="M474" s="363">
        <f>G474</f>
        <v>29</v>
      </c>
      <c r="N474" s="363">
        <f>H474</f>
        <v>0</v>
      </c>
      <c r="O474" s="154">
        <f t="shared" si="51"/>
        <v>39</v>
      </c>
      <c r="P474" s="364" t="s">
        <v>1153</v>
      </c>
      <c r="Q474" s="126"/>
      <c r="R474" s="222"/>
      <c r="S474" s="315"/>
      <c r="T474" s="316"/>
      <c r="U474" s="315"/>
      <c r="V474" s="315"/>
      <c r="W474" s="315"/>
      <c r="X474" s="315"/>
      <c r="Y474" s="315"/>
      <c r="Z474" s="315"/>
      <c r="AA474" s="315"/>
      <c r="AB474" s="317"/>
    </row>
    <row r="475" spans="2:28" customFormat="1" ht="15" customHeight="1" x14ac:dyDescent="0.3">
      <c r="B475" s="282"/>
      <c r="C475" s="271"/>
      <c r="D475" s="309" t="s">
        <v>1152</v>
      </c>
      <c r="E475" s="62">
        <f>SUMIF(A334:A341,"=1")/1</f>
        <v>1</v>
      </c>
      <c r="F475" s="62">
        <f>SUMIF(A334:A341,"=2")/2</f>
        <v>2</v>
      </c>
      <c r="G475" s="62">
        <f>SUMIF(A334:A341,"=3")/3</f>
        <v>5</v>
      </c>
      <c r="H475" s="62">
        <f>SUMIF(A334:A341,"=4")/4</f>
        <v>0</v>
      </c>
      <c r="I475" s="154">
        <f t="shared" si="50"/>
        <v>8</v>
      </c>
      <c r="J475" s="366"/>
      <c r="K475" s="363">
        <f>E473</f>
        <v>9</v>
      </c>
      <c r="L475" s="363">
        <f>F473</f>
        <v>8</v>
      </c>
      <c r="M475" s="363">
        <f>G473</f>
        <v>39</v>
      </c>
      <c r="N475" s="363">
        <f>H473</f>
        <v>6</v>
      </c>
      <c r="O475" s="154">
        <f t="shared" si="51"/>
        <v>62</v>
      </c>
      <c r="P475" s="364" t="s">
        <v>1151</v>
      </c>
      <c r="Q475" s="126"/>
      <c r="R475" s="222"/>
      <c r="S475" s="315"/>
      <c r="T475" s="316"/>
      <c r="U475" s="315"/>
      <c r="V475" s="315"/>
      <c r="W475" s="315"/>
      <c r="X475" s="315"/>
      <c r="Y475" s="315"/>
      <c r="Z475" s="315"/>
      <c r="AA475" s="315"/>
      <c r="AB475" s="317"/>
    </row>
    <row r="476" spans="2:28" customFormat="1" ht="15" customHeight="1" x14ac:dyDescent="0.3">
      <c r="B476" s="282"/>
      <c r="C476" s="271"/>
      <c r="D476" s="309" t="s">
        <v>1150</v>
      </c>
      <c r="E476" s="62">
        <f>SUMIF(A342:A351,"=1")/1</f>
        <v>1</v>
      </c>
      <c r="F476" s="62">
        <f>SUMIF(A342:A351,"=2")/2</f>
        <v>2</v>
      </c>
      <c r="G476" s="62">
        <f>SUMIF(A342:A351,"=3")/3</f>
        <v>6</v>
      </c>
      <c r="H476" s="62">
        <f>SUMIF(A342:A351,"=4")/4</f>
        <v>1</v>
      </c>
      <c r="I476" s="305">
        <f t="shared" si="50"/>
        <v>10</v>
      </c>
      <c r="J476" s="367"/>
      <c r="K476" s="363">
        <f>E472</f>
        <v>5</v>
      </c>
      <c r="L476" s="363">
        <f>F472</f>
        <v>7</v>
      </c>
      <c r="M476" s="363">
        <f>G472</f>
        <v>37</v>
      </c>
      <c r="N476" s="363">
        <f>H472</f>
        <v>4</v>
      </c>
      <c r="O476" s="305">
        <f t="shared" si="51"/>
        <v>53</v>
      </c>
      <c r="P476" s="364" t="s">
        <v>1149</v>
      </c>
      <c r="Q476" s="126"/>
      <c r="R476" s="222"/>
      <c r="S476" s="315"/>
      <c r="T476" s="316"/>
      <c r="U476" s="315"/>
      <c r="V476" s="315"/>
      <c r="W476" s="315"/>
      <c r="X476" s="315"/>
      <c r="Y476" s="315"/>
      <c r="Z476" s="315"/>
      <c r="AA476" s="315"/>
      <c r="AB476" s="317"/>
    </row>
    <row r="477" spans="2:28" customFormat="1" ht="15" customHeight="1" x14ac:dyDescent="0.3">
      <c r="B477" s="282"/>
      <c r="C477" s="271"/>
      <c r="D477" s="309" t="s">
        <v>1148</v>
      </c>
      <c r="E477" s="62">
        <f>SUMIF(A352,"=1")/1</f>
        <v>1</v>
      </c>
      <c r="F477" s="62">
        <f>SUMIF(A352,"=2")/2</f>
        <v>0</v>
      </c>
      <c r="G477" s="62">
        <f>SUMIF(A352,"=3")/3</f>
        <v>0</v>
      </c>
      <c r="H477" s="62">
        <f>SUMIF(A352,"=4")/4</f>
        <v>0</v>
      </c>
      <c r="I477" s="305">
        <f t="shared" si="50"/>
        <v>1</v>
      </c>
      <c r="J477" s="367"/>
      <c r="K477" s="363">
        <f>E471</f>
        <v>7</v>
      </c>
      <c r="L477" s="363">
        <f>F471</f>
        <v>14</v>
      </c>
      <c r="M477" s="363">
        <f>G471</f>
        <v>35</v>
      </c>
      <c r="N477" s="363">
        <f>H471</f>
        <v>4</v>
      </c>
      <c r="O477" s="305">
        <f t="shared" si="51"/>
        <v>60</v>
      </c>
      <c r="P477" s="364" t="s">
        <v>1147</v>
      </c>
      <c r="Q477" s="126"/>
      <c r="R477" s="222"/>
      <c r="S477" s="315"/>
      <c r="T477" s="316"/>
      <c r="U477" s="315"/>
      <c r="V477" s="315"/>
      <c r="W477" s="315"/>
      <c r="X477" s="315"/>
      <c r="Y477" s="315"/>
      <c r="Z477" s="315"/>
      <c r="AA477" s="315"/>
      <c r="AB477" s="317"/>
    </row>
    <row r="478" spans="2:28" customFormat="1" ht="15" customHeight="1" x14ac:dyDescent="0.3">
      <c r="B478" s="282"/>
      <c r="C478" s="271"/>
      <c r="D478" s="309" t="s">
        <v>1146</v>
      </c>
      <c r="E478" s="62">
        <f>SUMIF(A353,"=1")/1</f>
        <v>0</v>
      </c>
      <c r="F478" s="62">
        <f>SUMIF(A353,"=2")/2</f>
        <v>0</v>
      </c>
      <c r="G478" s="62">
        <f>SUMIF(A353,"=3")/3</f>
        <v>1</v>
      </c>
      <c r="H478" s="62">
        <f>SUMIF(A353,"=4")/4</f>
        <v>0</v>
      </c>
      <c r="I478" s="305">
        <f t="shared" si="50"/>
        <v>1</v>
      </c>
      <c r="J478" s="367"/>
      <c r="K478" s="363">
        <f>E470</f>
        <v>9</v>
      </c>
      <c r="L478" s="363">
        <f>F470</f>
        <v>11</v>
      </c>
      <c r="M478" s="363">
        <f>G470</f>
        <v>16</v>
      </c>
      <c r="N478" s="363">
        <f>H470</f>
        <v>4</v>
      </c>
      <c r="O478" s="305">
        <f t="shared" si="51"/>
        <v>40</v>
      </c>
      <c r="P478" s="364" t="s">
        <v>1145</v>
      </c>
      <c r="Q478" s="126"/>
      <c r="R478" s="222"/>
      <c r="S478" s="315"/>
      <c r="T478" s="316"/>
      <c r="U478" s="315"/>
      <c r="V478" s="315"/>
      <c r="W478" s="315"/>
      <c r="X478" s="315"/>
      <c r="Y478" s="315"/>
      <c r="Z478" s="315"/>
      <c r="AA478" s="315"/>
      <c r="AB478" s="317"/>
    </row>
    <row r="479" spans="2:28" customFormat="1" ht="15" customHeight="1" x14ac:dyDescent="0.3">
      <c r="B479" s="282"/>
      <c r="C479" s="271"/>
      <c r="D479" s="309" t="s">
        <v>1144</v>
      </c>
      <c r="E479" s="62">
        <f>SUMIF(A354,"=1")/1</f>
        <v>0</v>
      </c>
      <c r="F479" s="62">
        <f>SUMIF(A354,"=2")/2</f>
        <v>1</v>
      </c>
      <c r="G479" s="62">
        <f>SUMIF(A354,"=3")/3</f>
        <v>0</v>
      </c>
      <c r="H479" s="62">
        <f>SUMIF(A354,"=4")/4</f>
        <v>0</v>
      </c>
      <c r="I479" s="305">
        <f t="shared" si="50"/>
        <v>1</v>
      </c>
      <c r="J479" s="366"/>
      <c r="K479" s="363">
        <f>E469</f>
        <v>9</v>
      </c>
      <c r="L479" s="363">
        <f>F469</f>
        <v>13</v>
      </c>
      <c r="M479" s="363">
        <f>G469</f>
        <v>17</v>
      </c>
      <c r="N479" s="363">
        <f>H469</f>
        <v>5</v>
      </c>
      <c r="O479" s="305">
        <f t="shared" si="51"/>
        <v>44</v>
      </c>
      <c r="P479" s="364" t="s">
        <v>1143</v>
      </c>
      <c r="Q479" s="126"/>
      <c r="R479" s="222"/>
      <c r="S479" s="315"/>
      <c r="T479" s="316"/>
      <c r="U479" s="315"/>
      <c r="V479" s="315"/>
      <c r="W479" s="315"/>
      <c r="X479" s="315"/>
      <c r="Y479" s="315"/>
      <c r="Z479" s="315"/>
      <c r="AA479" s="315"/>
      <c r="AB479" s="317"/>
    </row>
    <row r="480" spans="2:28" customFormat="1" ht="15" customHeight="1" x14ac:dyDescent="0.3">
      <c r="B480" s="282"/>
      <c r="C480" s="271"/>
      <c r="D480" s="309" t="s">
        <v>1142</v>
      </c>
      <c r="E480" s="62" t="s">
        <v>44</v>
      </c>
      <c r="F480" s="62" t="s">
        <v>44</v>
      </c>
      <c r="G480" s="62" t="s">
        <v>44</v>
      </c>
      <c r="H480" s="62" t="s">
        <v>44</v>
      </c>
      <c r="I480" s="305">
        <f t="shared" si="50"/>
        <v>0</v>
      </c>
      <c r="J480" s="366"/>
      <c r="K480" s="363">
        <f>E468</f>
        <v>5</v>
      </c>
      <c r="L480" s="363">
        <f>F468</f>
        <v>4</v>
      </c>
      <c r="M480" s="363">
        <f>G468</f>
        <v>15</v>
      </c>
      <c r="N480" s="363">
        <f>H468</f>
        <v>5</v>
      </c>
      <c r="O480" s="305">
        <f>SUM(K480:N480)</f>
        <v>29</v>
      </c>
      <c r="P480" s="364" t="s">
        <v>1141</v>
      </c>
      <c r="Q480" s="126"/>
      <c r="R480" s="222"/>
      <c r="S480" s="315"/>
      <c r="T480" s="316"/>
      <c r="U480" s="315"/>
      <c r="V480" s="315"/>
      <c r="W480" s="315"/>
      <c r="X480" s="315"/>
      <c r="Y480" s="315"/>
      <c r="Z480" s="315"/>
      <c r="AA480" s="315"/>
      <c r="AB480" s="317"/>
    </row>
    <row r="481" spans="2:28" customFormat="1" ht="15" customHeight="1" x14ac:dyDescent="0.3">
      <c r="B481" s="282"/>
      <c r="C481" s="271"/>
      <c r="D481" s="309"/>
      <c r="E481" s="62"/>
      <c r="F481" s="62"/>
      <c r="G481" s="62"/>
      <c r="H481" s="62"/>
      <c r="I481" s="305"/>
      <c r="J481" s="366"/>
      <c r="K481" s="363"/>
      <c r="L481" s="62"/>
      <c r="M481" s="62"/>
      <c r="N481" s="62"/>
      <c r="O481" s="305"/>
      <c r="P481" s="157"/>
      <c r="Q481" s="126"/>
      <c r="R481" s="222"/>
      <c r="S481" s="315"/>
      <c r="T481" s="316"/>
      <c r="U481" s="315"/>
      <c r="V481" s="315"/>
      <c r="W481" s="315"/>
      <c r="X481" s="315"/>
      <c r="Y481" s="315"/>
      <c r="Z481" s="315"/>
      <c r="AA481" s="315"/>
      <c r="AB481" s="317"/>
    </row>
    <row r="482" spans="2:28" customFormat="1" ht="15" customHeight="1" x14ac:dyDescent="0.3">
      <c r="B482" s="282"/>
      <c r="C482" s="271"/>
      <c r="D482" s="319"/>
      <c r="E482" s="62" t="s">
        <v>960</v>
      </c>
      <c r="F482" s="62" t="s">
        <v>960</v>
      </c>
      <c r="G482" s="62" t="s">
        <v>960</v>
      </c>
      <c r="H482" s="62" t="s">
        <v>960</v>
      </c>
      <c r="I482" s="305" t="s">
        <v>960</v>
      </c>
      <c r="J482" s="368"/>
      <c r="K482" s="363" t="s">
        <v>960</v>
      </c>
      <c r="L482" s="62" t="s">
        <v>960</v>
      </c>
      <c r="M482" s="62" t="s">
        <v>960</v>
      </c>
      <c r="N482" s="62" t="s">
        <v>960</v>
      </c>
      <c r="O482" s="305" t="s">
        <v>960</v>
      </c>
      <c r="P482" s="157"/>
      <c r="Q482" s="126"/>
      <c r="R482" s="222"/>
      <c r="S482" s="315"/>
      <c r="T482" s="316"/>
      <c r="U482" s="315"/>
      <c r="V482" s="315"/>
      <c r="W482" s="315"/>
      <c r="X482" s="315"/>
      <c r="Y482" s="315"/>
      <c r="Z482" s="315"/>
      <c r="AA482" s="315"/>
      <c r="AB482" s="317"/>
    </row>
    <row r="483" spans="2:28" customFormat="1" ht="15" customHeight="1" x14ac:dyDescent="0.3">
      <c r="B483" s="282"/>
      <c r="C483" s="271"/>
      <c r="D483" s="321"/>
      <c r="E483" s="150">
        <f>SUM(E468:E482)</f>
        <v>50</v>
      </c>
      <c r="F483" s="150">
        <f>SUM(F468:F482)</f>
        <v>69</v>
      </c>
      <c r="G483" s="150">
        <f>SUM(G468:G482)</f>
        <v>200</v>
      </c>
      <c r="H483" s="150">
        <f>SUM(H468:H482)</f>
        <v>29</v>
      </c>
      <c r="I483" s="154">
        <f>SUM(I468:I482)</f>
        <v>348</v>
      </c>
      <c r="J483" s="368"/>
      <c r="K483" s="369">
        <f>SUM(K468:K482)</f>
        <v>50</v>
      </c>
      <c r="L483" s="150">
        <f>SUM(L468:L482)</f>
        <v>69</v>
      </c>
      <c r="M483" s="150">
        <f>SUM(M468:M482)</f>
        <v>200</v>
      </c>
      <c r="N483" s="150">
        <f>SUM(N468:N482)</f>
        <v>29</v>
      </c>
      <c r="O483" s="154">
        <f>SUM(O468:O482)</f>
        <v>348</v>
      </c>
      <c r="P483" s="157"/>
      <c r="Q483" s="126"/>
      <c r="R483" s="222"/>
      <c r="S483" s="315"/>
      <c r="T483" s="316"/>
      <c r="U483" s="315"/>
      <c r="V483" s="315"/>
      <c r="W483" s="315"/>
      <c r="X483" s="315"/>
      <c r="Y483" s="315"/>
      <c r="Z483" s="315"/>
      <c r="AA483" s="315"/>
      <c r="AB483" s="317"/>
    </row>
    <row r="484" spans="2:28" customFormat="1" ht="15" customHeight="1" x14ac:dyDescent="0.3">
      <c r="B484" s="282"/>
      <c r="C484" s="271"/>
      <c r="D484" s="126"/>
      <c r="E484" s="126"/>
      <c r="F484" s="126"/>
      <c r="G484" s="126"/>
      <c r="H484" s="126"/>
      <c r="I484" s="126"/>
      <c r="J484" s="126"/>
      <c r="K484" s="126"/>
      <c r="L484" s="126"/>
      <c r="M484" s="126"/>
      <c r="N484" s="126"/>
      <c r="O484" s="126"/>
      <c r="P484" s="126"/>
      <c r="Q484" s="126"/>
      <c r="R484" s="222"/>
      <c r="S484" s="315"/>
      <c r="T484" s="316"/>
      <c r="U484" s="315"/>
      <c r="V484" s="315"/>
      <c r="W484" s="315"/>
      <c r="X484" s="315"/>
      <c r="Y484" s="315"/>
      <c r="Z484" s="315"/>
      <c r="AA484" s="315"/>
      <c r="AB484" s="317"/>
    </row>
    <row r="485" spans="2:28" customFormat="1" ht="15" customHeight="1" x14ac:dyDescent="0.3">
      <c r="B485" s="282"/>
      <c r="C485" s="271"/>
      <c r="D485" s="126"/>
      <c r="E485" s="126"/>
      <c r="F485" s="126"/>
      <c r="G485" s="126"/>
      <c r="H485" s="126"/>
      <c r="I485" s="126"/>
      <c r="J485" s="126"/>
      <c r="K485" s="126"/>
      <c r="L485" s="126"/>
      <c r="M485" s="126"/>
      <c r="N485" s="126"/>
      <c r="O485" s="126"/>
      <c r="P485" s="126"/>
      <c r="Q485" s="126"/>
      <c r="R485" s="222"/>
      <c r="S485" s="315"/>
      <c r="T485" s="316"/>
      <c r="U485" s="315"/>
      <c r="V485" s="315"/>
      <c r="W485" s="315"/>
      <c r="X485" s="315"/>
      <c r="Y485" s="315"/>
      <c r="Z485" s="315"/>
      <c r="AA485" s="315"/>
      <c r="AB485" s="317"/>
    </row>
    <row r="486" spans="2:28" customFormat="1" ht="15" customHeight="1" x14ac:dyDescent="0.3">
      <c r="B486" s="282"/>
      <c r="C486" s="271"/>
      <c r="D486" s="126"/>
      <c r="E486" s="126"/>
      <c r="F486" s="126"/>
      <c r="G486" s="126"/>
      <c r="H486" s="126"/>
      <c r="I486" s="126"/>
      <c r="J486" s="126"/>
      <c r="K486" s="126"/>
      <c r="L486" s="126"/>
      <c r="M486" s="126"/>
      <c r="N486" s="126"/>
      <c r="O486" s="126"/>
      <c r="P486" s="126"/>
      <c r="Q486" s="126"/>
      <c r="R486" s="222"/>
      <c r="S486" s="315"/>
      <c r="T486" s="316"/>
      <c r="U486" s="315"/>
      <c r="V486" s="315"/>
      <c r="W486" s="315"/>
      <c r="X486" s="315"/>
      <c r="Y486" s="315"/>
      <c r="Z486" s="315"/>
      <c r="AA486" s="315"/>
      <c r="AB486" s="317"/>
    </row>
    <row r="487" spans="2:28" customFormat="1" ht="15" customHeight="1" x14ac:dyDescent="0.3">
      <c r="B487" s="282"/>
      <c r="C487" s="333"/>
      <c r="D487" s="347"/>
      <c r="E487" s="347"/>
      <c r="F487" s="346"/>
      <c r="G487" s="346" t="s">
        <v>1154</v>
      </c>
      <c r="H487" s="347"/>
      <c r="I487" s="347"/>
      <c r="J487" s="348"/>
      <c r="K487" s="285"/>
      <c r="L487" s="285"/>
      <c r="M487" s="285"/>
      <c r="N487" s="285"/>
      <c r="O487" s="285"/>
      <c r="P487" s="157"/>
      <c r="Q487" s="126"/>
      <c r="R487" s="222"/>
      <c r="S487" s="315"/>
      <c r="T487" s="316"/>
      <c r="U487" s="315"/>
      <c r="V487" s="315"/>
      <c r="W487" s="315"/>
      <c r="X487" s="315"/>
      <c r="Y487" s="315"/>
      <c r="Z487" s="315"/>
      <c r="AA487" s="315"/>
      <c r="AB487" s="317"/>
    </row>
    <row r="488" spans="2:28" customFormat="1" ht="36.75" customHeight="1" x14ac:dyDescent="0.3">
      <c r="B488" s="282"/>
      <c r="C488" s="333"/>
      <c r="D488" s="292"/>
      <c r="E488" s="293" t="s">
        <v>1058</v>
      </c>
      <c r="F488" s="293" t="s">
        <v>1059</v>
      </c>
      <c r="G488" s="293" t="s">
        <v>1060</v>
      </c>
      <c r="H488" s="293" t="s">
        <v>1061</v>
      </c>
      <c r="I488" s="334" t="s">
        <v>1062</v>
      </c>
      <c r="J488" s="295" t="s">
        <v>1063</v>
      </c>
      <c r="K488" s="296" t="s">
        <v>1064</v>
      </c>
      <c r="L488" s="296" t="s">
        <v>1065</v>
      </c>
      <c r="M488" s="296" t="s">
        <v>1066</v>
      </c>
      <c r="N488" s="297" t="s">
        <v>1067</v>
      </c>
      <c r="O488" s="298" t="s">
        <v>1068</v>
      </c>
      <c r="P488" s="157"/>
      <c r="Q488" s="126"/>
      <c r="R488" s="222"/>
      <c r="S488" s="315"/>
      <c r="T488" s="316"/>
      <c r="U488" s="315"/>
      <c r="V488" s="315"/>
      <c r="W488" s="315"/>
      <c r="X488" s="315"/>
      <c r="Y488" s="315"/>
      <c r="Z488" s="315"/>
      <c r="AA488" s="315"/>
      <c r="AB488" s="317"/>
    </row>
    <row r="489" spans="2:28" customFormat="1" ht="15" customHeight="1" x14ac:dyDescent="0.3">
      <c r="B489" s="282"/>
      <c r="C489" s="333"/>
      <c r="D489" s="301"/>
      <c r="E489" s="302">
        <v>1</v>
      </c>
      <c r="F489" s="303">
        <v>2</v>
      </c>
      <c r="G489" s="304">
        <v>3</v>
      </c>
      <c r="H489" s="54">
        <v>4</v>
      </c>
      <c r="I489" s="154"/>
      <c r="J489" s="306"/>
      <c r="K489" s="152"/>
      <c r="L489" s="151"/>
      <c r="M489" s="152"/>
      <c r="N489" s="307"/>
      <c r="O489" s="308"/>
      <c r="P489" s="157"/>
      <c r="Q489" s="126"/>
      <c r="R489" s="222"/>
      <c r="S489" s="315"/>
      <c r="T489" s="316"/>
      <c r="U489" s="315"/>
      <c r="V489" s="315"/>
      <c r="W489" s="315"/>
      <c r="X489" s="315"/>
      <c r="Y489" s="315"/>
      <c r="Z489" s="315"/>
      <c r="AA489" s="315"/>
      <c r="AB489" s="317"/>
    </row>
    <row r="490" spans="2:28" customFormat="1" ht="15" customHeight="1" x14ac:dyDescent="0.3">
      <c r="B490" s="282"/>
      <c r="C490" s="337"/>
      <c r="D490" s="309" t="s">
        <v>1155</v>
      </c>
      <c r="E490" s="62">
        <f>SUMIF($A$353:$A$354,"=1")/1</f>
        <v>0</v>
      </c>
      <c r="F490" s="62">
        <f>SUMIF($A$353:$A$354,"=2")/2</f>
        <v>1</v>
      </c>
      <c r="G490" s="62">
        <f>SUMIF($A$353:$A$354,"=3")/3</f>
        <v>1</v>
      </c>
      <c r="H490" s="62">
        <f>SUMIF($A$353:$A$354,"=4")/4</f>
        <v>0</v>
      </c>
      <c r="I490" s="154">
        <f t="shared" ref="I490:I495" si="52">SUM(E490:H490)</f>
        <v>2</v>
      </c>
      <c r="J490" s="308"/>
      <c r="K490" s="310"/>
      <c r="L490" s="313"/>
      <c r="M490" s="311"/>
      <c r="N490" s="307">
        <v>1910</v>
      </c>
      <c r="O490" s="308"/>
      <c r="P490" s="157"/>
      <c r="Q490" s="126"/>
      <c r="R490" s="222"/>
      <c r="S490" s="315"/>
      <c r="T490" s="316"/>
      <c r="U490" s="315"/>
      <c r="V490" s="315"/>
      <c r="W490" s="315"/>
      <c r="X490" s="315"/>
      <c r="Y490" s="315"/>
      <c r="Z490" s="315"/>
      <c r="AA490" s="315"/>
      <c r="AB490" s="317"/>
    </row>
    <row r="491" spans="2:28" customFormat="1" ht="15" customHeight="1" x14ac:dyDescent="0.3">
      <c r="B491" s="282"/>
      <c r="C491" s="337"/>
      <c r="D491" s="309" t="s">
        <v>1156</v>
      </c>
      <c r="E491" s="62">
        <f>SUMIF($A$348:$A$352,"=1")/1</f>
        <v>2</v>
      </c>
      <c r="F491" s="62">
        <f>SUMIF($A$348:$A$352,"=2")/2</f>
        <v>2</v>
      </c>
      <c r="G491" s="62">
        <f>SUMIF($A$348:$A$352,"=3")/3</f>
        <v>1</v>
      </c>
      <c r="H491" s="62">
        <f>SUMIF($A$348:$A$352,"=4")/4</f>
        <v>0</v>
      </c>
      <c r="I491" s="154">
        <f t="shared" si="52"/>
        <v>5</v>
      </c>
      <c r="J491" s="308"/>
      <c r="K491" s="310"/>
      <c r="L491" s="313"/>
      <c r="M491" s="311"/>
      <c r="N491" s="307">
        <v>1920</v>
      </c>
      <c r="O491" s="308"/>
      <c r="P491" s="157"/>
      <c r="Q491" s="126"/>
      <c r="R491" s="222"/>
      <c r="S491" s="315"/>
      <c r="T491" s="316"/>
      <c r="U491" s="315"/>
      <c r="V491" s="315"/>
      <c r="W491" s="315"/>
      <c r="X491" s="315"/>
      <c r="Y491" s="315"/>
      <c r="Z491" s="315"/>
      <c r="AA491" s="315"/>
      <c r="AB491" s="317"/>
    </row>
    <row r="492" spans="2:28" customFormat="1" ht="15" customHeight="1" x14ac:dyDescent="0.3">
      <c r="B492" s="282"/>
      <c r="C492" s="271"/>
      <c r="D492" s="309" t="s">
        <v>1157</v>
      </c>
      <c r="E492" s="62">
        <f>SUMIF($A$330:$A$347,"=1")/1</f>
        <v>1</v>
      </c>
      <c r="F492" s="62">
        <f>SUMIF($A$330:$A$347,"=2")/2</f>
        <v>4</v>
      </c>
      <c r="G492" s="62">
        <f>SUMIF($A$330:$A$347,"=3")/3</f>
        <v>12</v>
      </c>
      <c r="H492" s="62">
        <f>SUMIF($A$330:$A$347,"=4")/4</f>
        <v>1</v>
      </c>
      <c r="I492" s="154">
        <f t="shared" si="52"/>
        <v>18</v>
      </c>
      <c r="J492" s="308"/>
      <c r="K492" s="310"/>
      <c r="L492" s="313"/>
      <c r="M492" s="311"/>
      <c r="N492" s="307">
        <v>1940</v>
      </c>
      <c r="O492" s="308"/>
      <c r="P492" s="157"/>
      <c r="Q492" s="126"/>
      <c r="R492" s="222"/>
      <c r="S492" s="315"/>
      <c r="T492" s="316"/>
      <c r="U492" s="315"/>
      <c r="V492" s="315"/>
      <c r="W492" s="315"/>
      <c r="X492" s="315"/>
      <c r="Y492" s="315"/>
      <c r="Z492" s="315"/>
      <c r="AA492" s="315"/>
      <c r="AB492" s="317"/>
    </row>
    <row r="493" spans="2:28" customFormat="1" ht="15" customHeight="1" x14ac:dyDescent="0.3">
      <c r="B493" s="282"/>
      <c r="C493" s="271"/>
      <c r="D493" s="309" t="s">
        <v>1158</v>
      </c>
      <c r="E493" s="62">
        <f>SUMIF($A$212:$A$329,"=1")/1</f>
        <v>12</v>
      </c>
      <c r="F493" s="62">
        <f>SUMIF($A$212:$A$329,"=2")/2</f>
        <v>17</v>
      </c>
      <c r="G493" s="62">
        <f>SUMIF($A$212:$A$329,"=3")/3</f>
        <v>82</v>
      </c>
      <c r="H493" s="62">
        <f>SUMIF($A$212:$A$329,"=4")/4</f>
        <v>7</v>
      </c>
      <c r="I493" s="154">
        <f t="shared" si="52"/>
        <v>118</v>
      </c>
      <c r="J493" s="308"/>
      <c r="K493" s="310"/>
      <c r="L493" s="313"/>
      <c r="M493" s="311"/>
      <c r="N493" s="307">
        <v>1960</v>
      </c>
      <c r="O493" s="308"/>
      <c r="P493" s="157"/>
      <c r="Q493" s="126"/>
      <c r="R493" s="222"/>
      <c r="S493" s="315"/>
      <c r="T493" s="316"/>
      <c r="U493" s="315"/>
      <c r="V493" s="315"/>
      <c r="W493" s="315"/>
      <c r="X493" s="315"/>
      <c r="Y493" s="315"/>
      <c r="Z493" s="315"/>
      <c r="AA493" s="315"/>
      <c r="AB493" s="317"/>
    </row>
    <row r="494" spans="2:28" customFormat="1" ht="15" customHeight="1" x14ac:dyDescent="0.3">
      <c r="B494" s="282"/>
      <c r="C494" s="271"/>
      <c r="D494" s="309" t="s">
        <v>1159</v>
      </c>
      <c r="E494" s="62">
        <f>SUMIF($A$100:$A$211,"=1")/1</f>
        <v>15</v>
      </c>
      <c r="F494" s="62">
        <f>SUMIF($A$100:$A$211,"=2")/2</f>
        <v>24</v>
      </c>
      <c r="G494" s="62">
        <f>SUMIF($A$100:$A$211,"=3")/3</f>
        <v>66</v>
      </c>
      <c r="H494" s="62">
        <f>SUMIF($A$100:$A$211,"=4")/4</f>
        <v>7</v>
      </c>
      <c r="I494" s="305">
        <f t="shared" si="52"/>
        <v>112</v>
      </c>
      <c r="J494" s="340"/>
      <c r="K494" s="341"/>
      <c r="L494" s="342"/>
      <c r="M494" s="343"/>
      <c r="N494" s="307">
        <v>1980</v>
      </c>
      <c r="O494" s="308"/>
      <c r="P494" s="157"/>
      <c r="Q494" s="126"/>
      <c r="R494" s="222"/>
      <c r="S494" s="315"/>
      <c r="T494" s="316"/>
      <c r="U494" s="315"/>
      <c r="V494" s="315"/>
      <c r="W494" s="315"/>
      <c r="X494" s="315"/>
      <c r="Y494" s="315"/>
      <c r="Z494" s="315"/>
      <c r="AA494" s="315"/>
      <c r="AB494" s="317"/>
    </row>
    <row r="495" spans="2:28" customFormat="1" ht="15" customHeight="1" x14ac:dyDescent="0.3">
      <c r="B495" s="282"/>
      <c r="C495" s="271"/>
      <c r="D495" s="309" t="s">
        <v>1160</v>
      </c>
      <c r="E495" s="62">
        <f>SUMIF($A$3:$A$99,"=1")/1</f>
        <v>20</v>
      </c>
      <c r="F495" s="62">
        <f>SUMIF($A$3:$A$99,"=2")/2</f>
        <v>23</v>
      </c>
      <c r="G495" s="62">
        <f>SUMIF($A$3:$A$99,"=3")/3</f>
        <v>39</v>
      </c>
      <c r="H495" s="62">
        <f>SUMIF($A$3:$A$99,"=4")/4</f>
        <v>14</v>
      </c>
      <c r="I495" s="305">
        <f t="shared" si="52"/>
        <v>96</v>
      </c>
      <c r="J495" s="308"/>
      <c r="K495" s="310"/>
      <c r="L495" s="313"/>
      <c r="M495" s="311"/>
      <c r="N495" s="307">
        <v>2000</v>
      </c>
      <c r="O495" s="312" t="s">
        <v>1074</v>
      </c>
      <c r="P495" s="157"/>
      <c r="Q495" s="126"/>
      <c r="R495" s="222"/>
      <c r="S495" s="315"/>
      <c r="T495" s="316"/>
      <c r="U495" s="315"/>
      <c r="V495" s="315"/>
      <c r="W495" s="315"/>
      <c r="X495" s="315"/>
      <c r="Y495" s="315"/>
      <c r="Z495" s="315"/>
      <c r="AA495" s="315"/>
      <c r="AB495" s="317"/>
    </row>
    <row r="496" spans="2:28" customFormat="1" ht="15" customHeight="1" x14ac:dyDescent="0.3">
      <c r="B496" s="282"/>
      <c r="C496" s="271"/>
      <c r="D496" s="309"/>
      <c r="E496" s="62"/>
      <c r="F496" s="62"/>
      <c r="G496" s="62"/>
      <c r="H496" s="62"/>
      <c r="I496" s="305"/>
      <c r="J496" s="308"/>
      <c r="K496" s="310"/>
      <c r="L496" s="313"/>
      <c r="M496" s="311"/>
      <c r="N496" s="307"/>
      <c r="O496" s="308"/>
      <c r="P496" s="157"/>
      <c r="Q496" s="126"/>
      <c r="R496" s="222"/>
      <c r="S496" s="315"/>
      <c r="T496" s="316"/>
      <c r="U496" s="315"/>
      <c r="V496" s="315"/>
      <c r="W496" s="315"/>
      <c r="X496" s="315"/>
      <c r="Y496" s="315"/>
      <c r="Z496" s="315"/>
      <c r="AA496" s="315"/>
      <c r="AB496" s="317"/>
    </row>
    <row r="497" spans="2:28" customFormat="1" ht="15" customHeight="1" x14ac:dyDescent="0.3">
      <c r="B497" s="282"/>
      <c r="C497" s="271"/>
      <c r="D497" s="319"/>
      <c r="E497" s="62" t="s">
        <v>960</v>
      </c>
      <c r="F497" s="62" t="s">
        <v>960</v>
      </c>
      <c r="G497" s="62" t="s">
        <v>960</v>
      </c>
      <c r="H497" s="62" t="s">
        <v>960</v>
      </c>
      <c r="I497" s="305" t="s">
        <v>960</v>
      </c>
      <c r="J497" s="307"/>
      <c r="K497" s="320"/>
      <c r="L497" s="156"/>
      <c r="M497" s="320"/>
      <c r="N497" s="320"/>
      <c r="O497" s="320"/>
      <c r="P497" s="157"/>
      <c r="Q497" s="126"/>
      <c r="R497" s="222"/>
      <c r="S497" s="315"/>
      <c r="T497" s="316"/>
      <c r="U497" s="315"/>
      <c r="V497" s="315"/>
      <c r="W497" s="315"/>
      <c r="X497" s="315"/>
      <c r="Y497" s="315"/>
      <c r="Z497" s="315"/>
      <c r="AA497" s="315"/>
      <c r="AB497" s="317"/>
    </row>
    <row r="498" spans="2:28" customFormat="1" ht="15" customHeight="1" x14ac:dyDescent="0.3">
      <c r="B498" s="282"/>
      <c r="C498" s="271"/>
      <c r="D498" s="321"/>
      <c r="E498" s="150">
        <f>SUM(E490:E497)</f>
        <v>50</v>
      </c>
      <c r="F498" s="150">
        <f>SUM(F490:F497)</f>
        <v>71</v>
      </c>
      <c r="G498" s="150">
        <f>SUM(G490:G497)</f>
        <v>201</v>
      </c>
      <c r="H498" s="150">
        <f>SUM(H490:H497)</f>
        <v>29</v>
      </c>
      <c r="I498" s="154">
        <f>SUM(I490:I497)</f>
        <v>351</v>
      </c>
      <c r="J498" s="307"/>
      <c r="K498" s="320"/>
      <c r="L498" s="156"/>
      <c r="M498" s="157"/>
      <c r="N498" s="158"/>
      <c r="O498" s="344"/>
      <c r="P498" s="157"/>
      <c r="Q498" s="126"/>
      <c r="R498" s="222"/>
      <c r="S498" s="315"/>
      <c r="T498" s="316"/>
      <c r="U498" s="315"/>
      <c r="V498" s="315"/>
      <c r="W498" s="315"/>
      <c r="X498" s="315"/>
      <c r="Y498" s="315"/>
      <c r="Z498" s="315"/>
      <c r="AA498" s="315"/>
      <c r="AB498" s="317"/>
    </row>
    <row r="499" spans="2:28" customFormat="1" ht="15" customHeight="1" x14ac:dyDescent="0.3">
      <c r="B499" s="282"/>
      <c r="C499" s="271"/>
      <c r="D499" s="330"/>
      <c r="E499" s="330"/>
      <c r="F499" s="330"/>
      <c r="G499" s="330"/>
      <c r="H499" s="330"/>
      <c r="I499" s="331"/>
      <c r="J499" s="332"/>
      <c r="K499" s="330"/>
      <c r="L499" s="330"/>
      <c r="M499" s="330"/>
      <c r="N499" s="330"/>
      <c r="O499" s="126"/>
      <c r="P499" s="126"/>
      <c r="Q499" s="126"/>
      <c r="R499" s="222"/>
      <c r="S499" s="315"/>
      <c r="T499" s="316"/>
      <c r="U499" s="315"/>
      <c r="V499" s="315"/>
      <c r="W499" s="315"/>
      <c r="X499" s="315"/>
      <c r="Y499" s="315"/>
      <c r="Z499" s="315"/>
      <c r="AA499" s="315"/>
      <c r="AB499" s="317"/>
    </row>
    <row r="500" spans="2:28" customFormat="1" ht="15" customHeight="1" x14ac:dyDescent="0.3">
      <c r="B500" s="282"/>
      <c r="C500" s="271"/>
      <c r="D500" s="330"/>
      <c r="E500" s="330"/>
      <c r="F500" s="330"/>
      <c r="G500" s="330"/>
      <c r="H500" s="330"/>
      <c r="I500" s="331"/>
      <c r="J500" s="332"/>
      <c r="K500" s="330"/>
      <c r="L500" s="330"/>
      <c r="M500" s="330"/>
      <c r="N500" s="330"/>
      <c r="O500" s="126"/>
      <c r="P500" s="126"/>
      <c r="Q500" s="126"/>
      <c r="R500" s="222"/>
      <c r="S500" s="315"/>
      <c r="T500" s="316"/>
      <c r="U500" s="315"/>
      <c r="V500" s="315"/>
      <c r="W500" s="315"/>
      <c r="X500" s="315"/>
      <c r="Y500" s="315"/>
      <c r="Z500" s="315"/>
      <c r="AA500" s="315"/>
      <c r="AB500" s="317"/>
    </row>
    <row r="501" spans="2:28" customFormat="1" ht="15" customHeight="1" x14ac:dyDescent="0.3">
      <c r="B501" s="282"/>
      <c r="C501" s="333"/>
      <c r="D501" s="347"/>
      <c r="E501" s="347"/>
      <c r="F501" s="346"/>
      <c r="G501" s="346" t="s">
        <v>1161</v>
      </c>
      <c r="H501" s="347"/>
      <c r="I501" s="347"/>
      <c r="J501" s="348"/>
      <c r="K501" s="285"/>
      <c r="L501" s="285"/>
      <c r="M501" s="285"/>
      <c r="N501" s="285"/>
      <c r="O501" s="285"/>
      <c r="P501" s="157"/>
      <c r="Q501" s="126"/>
      <c r="R501" s="222"/>
      <c r="S501" s="315"/>
      <c r="T501" s="316"/>
      <c r="U501" s="315"/>
      <c r="V501" s="315"/>
      <c r="W501" s="315"/>
      <c r="X501" s="315"/>
      <c r="Y501" s="315"/>
      <c r="Z501" s="315"/>
      <c r="AA501" s="315"/>
      <c r="AB501" s="317"/>
    </row>
    <row r="502" spans="2:28" customFormat="1" ht="36.75" customHeight="1" x14ac:dyDescent="0.3">
      <c r="B502" s="282"/>
      <c r="C502" s="333"/>
      <c r="D502" s="292"/>
      <c r="E502" s="293" t="s">
        <v>1058</v>
      </c>
      <c r="F502" s="293" t="s">
        <v>1059</v>
      </c>
      <c r="G502" s="293" t="s">
        <v>1060</v>
      </c>
      <c r="H502" s="293" t="s">
        <v>1061</v>
      </c>
      <c r="I502" s="334" t="s">
        <v>1062</v>
      </c>
      <c r="J502" s="295" t="s">
        <v>1063</v>
      </c>
      <c r="K502" s="296" t="s">
        <v>1064</v>
      </c>
      <c r="L502" s="296" t="s">
        <v>1065</v>
      </c>
      <c r="M502" s="296" t="s">
        <v>1066</v>
      </c>
      <c r="N502" s="297" t="s">
        <v>1067</v>
      </c>
      <c r="O502" s="298" t="s">
        <v>1068</v>
      </c>
      <c r="P502" s="157"/>
      <c r="Q502" s="126"/>
      <c r="R502" s="222"/>
      <c r="S502" s="315"/>
      <c r="T502" s="316"/>
      <c r="U502" s="315"/>
      <c r="V502" s="315"/>
      <c r="W502" s="315"/>
      <c r="X502" s="315"/>
      <c r="Y502" s="315"/>
      <c r="Z502" s="315"/>
      <c r="AA502" s="315"/>
      <c r="AB502" s="317"/>
    </row>
    <row r="503" spans="2:28" customFormat="1" ht="15" customHeight="1" x14ac:dyDescent="0.3">
      <c r="B503" s="282"/>
      <c r="C503" s="333"/>
      <c r="D503" s="301"/>
      <c r="E503" s="302">
        <v>1</v>
      </c>
      <c r="F503" s="303">
        <v>2</v>
      </c>
      <c r="G503" s="304">
        <v>3</v>
      </c>
      <c r="H503" s="54">
        <v>4</v>
      </c>
      <c r="I503" s="154"/>
      <c r="J503" s="306"/>
      <c r="K503" s="152"/>
      <c r="L503" s="151"/>
      <c r="M503" s="152"/>
      <c r="N503" s="307"/>
      <c r="O503" s="308"/>
      <c r="P503" s="157"/>
      <c r="Q503" s="126"/>
      <c r="R503" s="222"/>
      <c r="S503" s="315"/>
      <c r="T503" s="316"/>
      <c r="U503" s="315"/>
      <c r="V503" s="315"/>
      <c r="W503" s="315"/>
      <c r="X503" s="315"/>
      <c r="Y503" s="315"/>
      <c r="Z503" s="315"/>
      <c r="AA503" s="315"/>
      <c r="AB503" s="317"/>
    </row>
    <row r="504" spans="2:28" customFormat="1" ht="15" customHeight="1" x14ac:dyDescent="0.3">
      <c r="B504" s="370">
        <v>1915</v>
      </c>
      <c r="C504" s="337"/>
      <c r="D504" s="309">
        <v>1915</v>
      </c>
      <c r="E504" s="62">
        <f>SUMIF(A354,"=1")/1</f>
        <v>0</v>
      </c>
      <c r="F504" s="62">
        <f>SUMIF(A354,"=2")/2</f>
        <v>1</v>
      </c>
      <c r="G504" s="62">
        <f>SUMIF(A354,"=3")/3</f>
        <v>0</v>
      </c>
      <c r="H504" s="62">
        <f>SUMIF(A354,"=4")/4</f>
        <v>0</v>
      </c>
      <c r="I504" s="154">
        <f t="shared" ref="I504:I567" si="53">SUM(E504:H504)</f>
        <v>1</v>
      </c>
      <c r="J504" s="308"/>
      <c r="K504" s="310"/>
      <c r="L504" s="313"/>
      <c r="M504" s="311"/>
      <c r="N504" s="307"/>
      <c r="O504" s="308"/>
      <c r="P504" s="157"/>
      <c r="Q504" s="126"/>
      <c r="R504" s="222"/>
      <c r="S504" s="315"/>
      <c r="T504" s="316"/>
      <c r="U504" s="315"/>
      <c r="V504" s="315"/>
      <c r="W504" s="315"/>
      <c r="X504" s="315"/>
      <c r="Y504" s="315"/>
      <c r="Z504" s="315"/>
      <c r="AA504" s="315"/>
      <c r="AB504" s="317"/>
    </row>
    <row r="505" spans="2:28" customFormat="1" ht="15" customHeight="1" x14ac:dyDescent="0.3">
      <c r="B505" s="282"/>
      <c r="C505" s="337"/>
      <c r="D505" s="309">
        <v>1916</v>
      </c>
      <c r="E505" s="62" t="s">
        <v>44</v>
      </c>
      <c r="F505" s="62" t="s">
        <v>44</v>
      </c>
      <c r="G505" s="62" t="s">
        <v>44</v>
      </c>
      <c r="H505" s="62" t="s">
        <v>44</v>
      </c>
      <c r="I505" s="154">
        <f t="shared" si="53"/>
        <v>0</v>
      </c>
      <c r="J505" s="308"/>
      <c r="K505" s="310"/>
      <c r="L505" s="313"/>
      <c r="M505" s="311"/>
      <c r="N505" s="307"/>
      <c r="O505" s="308"/>
      <c r="P505" s="157"/>
      <c r="Q505" s="126"/>
      <c r="R505" s="222"/>
      <c r="S505" s="315"/>
      <c r="T505" s="316"/>
      <c r="U505" s="315"/>
      <c r="V505" s="315"/>
      <c r="W505" s="315"/>
      <c r="X505" s="315"/>
      <c r="Y505" s="315"/>
      <c r="Z505" s="315"/>
      <c r="AA505" s="315"/>
      <c r="AB505" s="317"/>
    </row>
    <row r="506" spans="2:28" customFormat="1" ht="15" customHeight="1" x14ac:dyDescent="0.3">
      <c r="B506" s="282"/>
      <c r="C506" s="271"/>
      <c r="D506" s="309">
        <v>1917</v>
      </c>
      <c r="E506" s="62">
        <f>SUMIF(A353,"=1")/1</f>
        <v>0</v>
      </c>
      <c r="F506" s="62">
        <f>SUMIF(A353,"=2")/2</f>
        <v>0</v>
      </c>
      <c r="G506" s="62">
        <f>SUMIF(A353,"=3")/3</f>
        <v>1</v>
      </c>
      <c r="H506" s="62">
        <f>SUMIF(A353,"=4")/4</f>
        <v>0</v>
      </c>
      <c r="I506" s="154">
        <f t="shared" si="53"/>
        <v>1</v>
      </c>
      <c r="J506" s="308"/>
      <c r="K506" s="310"/>
      <c r="L506" s="313"/>
      <c r="M506" s="311"/>
      <c r="N506" s="307"/>
      <c r="O506" s="308"/>
      <c r="P506" s="157"/>
      <c r="Q506" s="126"/>
      <c r="R506" s="222"/>
      <c r="S506" s="315"/>
      <c r="T506" s="316"/>
      <c r="U506" s="315"/>
      <c r="V506" s="315"/>
      <c r="W506" s="315"/>
      <c r="X506" s="315"/>
      <c r="Y506" s="315"/>
      <c r="Z506" s="315"/>
      <c r="AA506" s="315"/>
      <c r="AB506" s="317"/>
    </row>
    <row r="507" spans="2:28" customFormat="1" ht="15" customHeight="1" x14ac:dyDescent="0.3">
      <c r="B507" s="282"/>
      <c r="C507" s="271"/>
      <c r="D507" s="309">
        <v>1918</v>
      </c>
      <c r="E507" s="62" t="s">
        <v>44</v>
      </c>
      <c r="F507" s="62" t="s">
        <v>44</v>
      </c>
      <c r="G507" s="62" t="s">
        <v>44</v>
      </c>
      <c r="H507" s="62" t="s">
        <v>44</v>
      </c>
      <c r="I507" s="154">
        <f t="shared" si="53"/>
        <v>0</v>
      </c>
      <c r="J507" s="308"/>
      <c r="K507" s="310"/>
      <c r="L507" s="313"/>
      <c r="M507" s="311"/>
      <c r="N507" s="307"/>
      <c r="O507" s="308"/>
      <c r="P507" s="157"/>
      <c r="Q507" s="126"/>
      <c r="R507" s="222"/>
      <c r="S507" s="315"/>
      <c r="T507" s="316"/>
      <c r="U507" s="315"/>
      <c r="V507" s="315"/>
      <c r="W507" s="315"/>
      <c r="X507" s="315"/>
      <c r="Y507" s="315"/>
      <c r="Z507" s="315"/>
      <c r="AA507" s="315"/>
      <c r="AB507" s="317"/>
    </row>
    <row r="508" spans="2:28" customFormat="1" ht="15" customHeight="1" x14ac:dyDescent="0.3">
      <c r="B508" s="282"/>
      <c r="C508" s="271"/>
      <c r="D508" s="309">
        <v>1919</v>
      </c>
      <c r="E508" s="62" t="s">
        <v>44</v>
      </c>
      <c r="F508" s="62" t="s">
        <v>44</v>
      </c>
      <c r="G508" s="62" t="s">
        <v>44</v>
      </c>
      <c r="H508" s="62" t="s">
        <v>44</v>
      </c>
      <c r="I508" s="305">
        <f t="shared" si="53"/>
        <v>0</v>
      </c>
      <c r="J508" s="340"/>
      <c r="K508" s="341"/>
      <c r="L508" s="342"/>
      <c r="M508" s="343"/>
      <c r="N508" s="307"/>
      <c r="O508" s="308"/>
      <c r="P508" s="157"/>
      <c r="Q508" s="126"/>
      <c r="R508" s="222"/>
      <c r="S508" s="315"/>
      <c r="T508" s="316"/>
      <c r="U508" s="315"/>
      <c r="V508" s="315"/>
      <c r="W508" s="315"/>
      <c r="X508" s="315"/>
      <c r="Y508" s="315"/>
      <c r="Z508" s="315"/>
      <c r="AA508" s="315"/>
      <c r="AB508" s="317"/>
    </row>
    <row r="509" spans="2:28" customFormat="1" ht="15" customHeight="1" x14ac:dyDescent="0.3">
      <c r="B509" s="282"/>
      <c r="C509" s="271"/>
      <c r="D509" s="309">
        <v>1920</v>
      </c>
      <c r="E509" s="62" t="s">
        <v>44</v>
      </c>
      <c r="F509" s="62" t="s">
        <v>44</v>
      </c>
      <c r="G509" s="62" t="s">
        <v>44</v>
      </c>
      <c r="H509" s="62" t="s">
        <v>44</v>
      </c>
      <c r="I509" s="305">
        <f t="shared" si="53"/>
        <v>0</v>
      </c>
      <c r="J509" s="308"/>
      <c r="K509" s="310"/>
      <c r="L509" s="313"/>
      <c r="M509" s="311"/>
      <c r="N509" s="307"/>
      <c r="O509" s="308"/>
      <c r="P509" s="157"/>
      <c r="Q509" s="126"/>
      <c r="R509" s="222"/>
      <c r="S509" s="315"/>
      <c r="T509" s="316"/>
      <c r="U509" s="315"/>
      <c r="V509" s="315"/>
      <c r="W509" s="315"/>
      <c r="X509" s="315"/>
      <c r="Y509" s="315"/>
      <c r="Z509" s="315"/>
      <c r="AA509" s="315"/>
      <c r="AB509" s="317"/>
    </row>
    <row r="510" spans="2:28" customFormat="1" ht="15" customHeight="1" x14ac:dyDescent="0.3">
      <c r="B510" s="282"/>
      <c r="C510" s="337"/>
      <c r="D510" s="309">
        <v>1921</v>
      </c>
      <c r="E510" s="62" t="s">
        <v>44</v>
      </c>
      <c r="F510" s="62" t="s">
        <v>44</v>
      </c>
      <c r="G510" s="62" t="s">
        <v>44</v>
      </c>
      <c r="H510" s="62" t="s">
        <v>44</v>
      </c>
      <c r="I510" s="154">
        <f t="shared" si="53"/>
        <v>0</v>
      </c>
      <c r="J510" s="308"/>
      <c r="K510" s="310"/>
      <c r="L510" s="313"/>
      <c r="M510" s="311"/>
      <c r="N510" s="307"/>
      <c r="O510" s="308"/>
      <c r="P510" s="157"/>
      <c r="Q510" s="126"/>
      <c r="R510" s="222"/>
      <c r="S510" s="315"/>
      <c r="T510" s="316"/>
      <c r="U510" s="315"/>
      <c r="V510" s="315"/>
      <c r="W510" s="315"/>
      <c r="X510" s="315"/>
      <c r="Y510" s="315"/>
      <c r="Z510" s="315"/>
      <c r="AA510" s="315"/>
      <c r="AB510" s="317"/>
    </row>
    <row r="511" spans="2:28" customFormat="1" ht="15" customHeight="1" x14ac:dyDescent="0.3">
      <c r="B511" s="282"/>
      <c r="C511" s="337"/>
      <c r="D511" s="309">
        <v>1922</v>
      </c>
      <c r="E511" s="62" t="s">
        <v>44</v>
      </c>
      <c r="F511" s="62" t="s">
        <v>44</v>
      </c>
      <c r="G511" s="62" t="s">
        <v>44</v>
      </c>
      <c r="H511" s="62" t="s">
        <v>44</v>
      </c>
      <c r="I511" s="154">
        <f t="shared" si="53"/>
        <v>0</v>
      </c>
      <c r="J511" s="308"/>
      <c r="K511" s="310"/>
      <c r="L511" s="313"/>
      <c r="M511" s="311"/>
      <c r="N511" s="307"/>
      <c r="O511" s="308"/>
      <c r="P511" s="157"/>
      <c r="Q511" s="126"/>
      <c r="R511" s="222"/>
      <c r="S511" s="315"/>
      <c r="T511" s="316"/>
      <c r="U511" s="315"/>
      <c r="V511" s="315"/>
      <c r="W511" s="315"/>
      <c r="X511" s="315"/>
      <c r="Y511" s="315"/>
      <c r="Z511" s="315"/>
      <c r="AA511" s="315"/>
      <c r="AB511" s="317"/>
    </row>
    <row r="512" spans="2:28" customFormat="1" ht="15" customHeight="1" x14ac:dyDescent="0.3">
      <c r="B512" s="282"/>
      <c r="C512" s="271"/>
      <c r="D512" s="309">
        <v>1923</v>
      </c>
      <c r="E512" s="62" t="s">
        <v>44</v>
      </c>
      <c r="F512" s="62" t="s">
        <v>44</v>
      </c>
      <c r="G512" s="62" t="s">
        <v>44</v>
      </c>
      <c r="H512" s="62" t="s">
        <v>44</v>
      </c>
      <c r="I512" s="154">
        <f t="shared" si="53"/>
        <v>0</v>
      </c>
      <c r="J512" s="308"/>
      <c r="K512" s="310"/>
      <c r="L512" s="313"/>
      <c r="M512" s="311"/>
      <c r="N512" s="307"/>
      <c r="O512" s="308"/>
      <c r="P512" s="157"/>
      <c r="Q512" s="126"/>
      <c r="R512" s="222"/>
      <c r="S512" s="315"/>
      <c r="T512" s="316"/>
      <c r="U512" s="315"/>
      <c r="V512" s="315"/>
      <c r="W512" s="315"/>
      <c r="X512" s="315"/>
      <c r="Y512" s="315"/>
      <c r="Z512" s="315"/>
      <c r="AA512" s="315"/>
      <c r="AB512" s="317"/>
    </row>
    <row r="513" spans="2:28" customFormat="1" ht="15" customHeight="1" x14ac:dyDescent="0.3">
      <c r="B513" s="282"/>
      <c r="C513" s="271"/>
      <c r="D513" s="309">
        <v>1924</v>
      </c>
      <c r="E513" s="62" t="s">
        <v>44</v>
      </c>
      <c r="F513" s="62" t="s">
        <v>44</v>
      </c>
      <c r="G513" s="62" t="s">
        <v>44</v>
      </c>
      <c r="H513" s="62" t="s">
        <v>44</v>
      </c>
      <c r="I513" s="154">
        <f t="shared" si="53"/>
        <v>0</v>
      </c>
      <c r="J513" s="308"/>
      <c r="K513" s="310"/>
      <c r="L513" s="313"/>
      <c r="M513" s="311"/>
      <c r="N513" s="307"/>
      <c r="O513" s="308"/>
      <c r="P513" s="157"/>
      <c r="Q513" s="126"/>
      <c r="R513" s="222"/>
      <c r="S513" s="315"/>
      <c r="T513" s="316"/>
      <c r="U513" s="315"/>
      <c r="V513" s="315"/>
      <c r="W513" s="315"/>
      <c r="X513" s="315"/>
      <c r="Y513" s="315"/>
      <c r="Z513" s="315"/>
      <c r="AA513" s="315"/>
      <c r="AB513" s="317"/>
    </row>
    <row r="514" spans="2:28" customFormat="1" ht="15" customHeight="1" x14ac:dyDescent="0.3">
      <c r="B514" s="282"/>
      <c r="C514" s="271"/>
      <c r="D514" s="309">
        <v>1925</v>
      </c>
      <c r="E514" s="62" t="s">
        <v>44</v>
      </c>
      <c r="F514" s="62" t="s">
        <v>44</v>
      </c>
      <c r="G514" s="62" t="s">
        <v>44</v>
      </c>
      <c r="H514" s="62" t="s">
        <v>44</v>
      </c>
      <c r="I514" s="305">
        <f t="shared" si="53"/>
        <v>0</v>
      </c>
      <c r="J514" s="340"/>
      <c r="K514" s="341"/>
      <c r="L514" s="342"/>
      <c r="M514" s="343"/>
      <c r="N514" s="307"/>
      <c r="O514" s="308"/>
      <c r="P514" s="157"/>
      <c r="Q514" s="126"/>
      <c r="R514" s="222"/>
      <c r="S514" s="315"/>
      <c r="T514" s="316"/>
      <c r="U514" s="315"/>
      <c r="V514" s="315"/>
      <c r="W514" s="315"/>
      <c r="X514" s="315"/>
      <c r="Y514" s="315"/>
      <c r="Z514" s="315"/>
      <c r="AA514" s="315"/>
      <c r="AB514" s="317"/>
    </row>
    <row r="515" spans="2:28" customFormat="1" ht="15" customHeight="1" x14ac:dyDescent="0.3">
      <c r="B515" s="282"/>
      <c r="C515" s="271"/>
      <c r="D515" s="309">
        <v>1926</v>
      </c>
      <c r="E515" s="62" t="s">
        <v>44</v>
      </c>
      <c r="F515" s="62" t="s">
        <v>44</v>
      </c>
      <c r="G515" s="62" t="s">
        <v>44</v>
      </c>
      <c r="H515" s="62" t="s">
        <v>44</v>
      </c>
      <c r="I515" s="305">
        <f t="shared" si="53"/>
        <v>0</v>
      </c>
      <c r="J515" s="308"/>
      <c r="K515" s="310"/>
      <c r="L515" s="313"/>
      <c r="M515" s="311"/>
      <c r="N515" s="307"/>
      <c r="O515" s="308"/>
      <c r="P515" s="157"/>
      <c r="Q515" s="126"/>
      <c r="R515" s="222"/>
      <c r="S515" s="315"/>
      <c r="T515" s="316"/>
      <c r="U515" s="315"/>
      <c r="V515" s="315"/>
      <c r="W515" s="315"/>
      <c r="X515" s="315"/>
      <c r="Y515" s="315"/>
      <c r="Z515" s="315"/>
      <c r="AA515" s="315"/>
      <c r="AB515" s="317"/>
    </row>
    <row r="516" spans="2:28" customFormat="1" ht="15" customHeight="1" x14ac:dyDescent="0.3">
      <c r="B516" s="282"/>
      <c r="C516" s="337"/>
      <c r="D516" s="309">
        <v>1927</v>
      </c>
      <c r="E516" s="62" t="s">
        <v>44</v>
      </c>
      <c r="F516" s="62" t="s">
        <v>44</v>
      </c>
      <c r="G516" s="62" t="s">
        <v>44</v>
      </c>
      <c r="H516" s="62" t="s">
        <v>44</v>
      </c>
      <c r="I516" s="154">
        <f t="shared" si="53"/>
        <v>0</v>
      </c>
      <c r="J516" s="308"/>
      <c r="K516" s="310"/>
      <c r="L516" s="313"/>
      <c r="M516" s="311"/>
      <c r="N516" s="307"/>
      <c r="O516" s="308"/>
      <c r="P516" s="157"/>
      <c r="Q516" s="126"/>
      <c r="R516" s="222"/>
      <c r="S516" s="315"/>
      <c r="T516" s="316"/>
      <c r="U516" s="315"/>
      <c r="V516" s="315"/>
      <c r="W516" s="315"/>
      <c r="X516" s="315"/>
      <c r="Y516" s="315"/>
      <c r="Z516" s="315"/>
      <c r="AA516" s="315"/>
      <c r="AB516" s="317"/>
    </row>
    <row r="517" spans="2:28" customFormat="1" ht="15" customHeight="1" x14ac:dyDescent="0.3">
      <c r="B517" s="282"/>
      <c r="C517" s="337"/>
      <c r="D517" s="309">
        <v>1928</v>
      </c>
      <c r="E517" s="62">
        <f>SUMIF(A352,"=1")/1</f>
        <v>1</v>
      </c>
      <c r="F517" s="62">
        <f>SUMIF(A352,"=2")/2</f>
        <v>0</v>
      </c>
      <c r="G517" s="62">
        <f>SUMIF(A352,"=3")/3</f>
        <v>0</v>
      </c>
      <c r="H517" s="62">
        <f>SUMIF(A352,"=4")/4</f>
        <v>0</v>
      </c>
      <c r="I517" s="154">
        <f t="shared" si="53"/>
        <v>1</v>
      </c>
      <c r="J517" s="308"/>
      <c r="K517" s="310"/>
      <c r="L517" s="313"/>
      <c r="M517" s="311"/>
      <c r="N517" s="307"/>
      <c r="O517" s="308"/>
      <c r="P517" s="157"/>
      <c r="Q517" s="126"/>
      <c r="R517" s="222"/>
      <c r="S517" s="315"/>
      <c r="T517" s="316"/>
      <c r="U517" s="315"/>
      <c r="V517" s="315"/>
      <c r="W517" s="315"/>
      <c r="X517" s="315"/>
      <c r="Y517" s="315"/>
      <c r="Z517" s="315"/>
      <c r="AA517" s="315"/>
      <c r="AB517" s="317"/>
    </row>
    <row r="518" spans="2:28" customFormat="1" ht="15" customHeight="1" x14ac:dyDescent="0.3">
      <c r="B518" s="282"/>
      <c r="C518" s="271"/>
      <c r="D518" s="309">
        <v>1929</v>
      </c>
      <c r="E518" s="62" t="s">
        <v>44</v>
      </c>
      <c r="F518" s="62" t="s">
        <v>44</v>
      </c>
      <c r="G518" s="62" t="s">
        <v>44</v>
      </c>
      <c r="H518" s="62" t="s">
        <v>44</v>
      </c>
      <c r="I518" s="154">
        <f t="shared" si="53"/>
        <v>0</v>
      </c>
      <c r="J518" s="308"/>
      <c r="K518" s="310"/>
      <c r="L518" s="313"/>
      <c r="M518" s="311"/>
      <c r="N518" s="307"/>
      <c r="O518" s="308"/>
      <c r="P518" s="157"/>
      <c r="Q518" s="126"/>
      <c r="R518" s="222"/>
      <c r="S518" s="315"/>
      <c r="T518" s="316"/>
      <c r="U518" s="315"/>
      <c r="V518" s="315"/>
      <c r="W518" s="315"/>
      <c r="X518" s="315"/>
      <c r="Y518" s="315"/>
      <c r="Z518" s="315"/>
      <c r="AA518" s="315"/>
      <c r="AB518" s="317"/>
    </row>
    <row r="519" spans="2:28" customFormat="1" ht="15" customHeight="1" x14ac:dyDescent="0.3">
      <c r="B519" s="282"/>
      <c r="C519" s="271"/>
      <c r="D519" s="309">
        <v>1930</v>
      </c>
      <c r="E519" s="62" t="s">
        <v>44</v>
      </c>
      <c r="F519" s="62" t="s">
        <v>44</v>
      </c>
      <c r="G519" s="62" t="s">
        <v>44</v>
      </c>
      <c r="H519" s="62" t="s">
        <v>44</v>
      </c>
      <c r="I519" s="154">
        <f t="shared" si="53"/>
        <v>0</v>
      </c>
      <c r="J519" s="308"/>
      <c r="K519" s="310"/>
      <c r="L519" s="313"/>
      <c r="M519" s="311"/>
      <c r="N519" s="307"/>
      <c r="O519" s="308"/>
      <c r="P519" s="157"/>
      <c r="Q519" s="126"/>
      <c r="R519" s="222"/>
      <c r="S519" s="315"/>
      <c r="T519" s="316"/>
      <c r="U519" s="315"/>
      <c r="V519" s="315"/>
      <c r="W519" s="315"/>
      <c r="X519" s="315"/>
      <c r="Y519" s="315"/>
      <c r="Z519" s="315"/>
      <c r="AA519" s="315"/>
      <c r="AB519" s="317"/>
    </row>
    <row r="520" spans="2:28" customFormat="1" ht="15" customHeight="1" x14ac:dyDescent="0.3">
      <c r="B520" s="282"/>
      <c r="C520" s="271"/>
      <c r="D520" s="309">
        <v>1931</v>
      </c>
      <c r="E520" s="62" t="s">
        <v>44</v>
      </c>
      <c r="F520" s="62" t="s">
        <v>44</v>
      </c>
      <c r="G520" s="62" t="s">
        <v>44</v>
      </c>
      <c r="H520" s="62" t="s">
        <v>44</v>
      </c>
      <c r="I520" s="305">
        <f t="shared" si="53"/>
        <v>0</v>
      </c>
      <c r="J520" s="340"/>
      <c r="K520" s="341"/>
      <c r="L520" s="342"/>
      <c r="M520" s="343"/>
      <c r="N520" s="307"/>
      <c r="O520" s="308"/>
      <c r="P520" s="157"/>
      <c r="Q520" s="126"/>
      <c r="R520" s="222"/>
      <c r="S520" s="315"/>
      <c r="T520" s="316"/>
      <c r="U520" s="315"/>
      <c r="V520" s="315"/>
      <c r="W520" s="315"/>
      <c r="X520" s="315"/>
      <c r="Y520" s="315"/>
      <c r="Z520" s="315"/>
      <c r="AA520" s="315"/>
      <c r="AB520" s="317"/>
    </row>
    <row r="521" spans="2:28" customFormat="1" ht="15" customHeight="1" x14ac:dyDescent="0.3">
      <c r="B521" s="282"/>
      <c r="C521" s="271"/>
      <c r="D521" s="309">
        <v>1932</v>
      </c>
      <c r="E521" s="62" t="s">
        <v>44</v>
      </c>
      <c r="F521" s="62" t="s">
        <v>44</v>
      </c>
      <c r="G521" s="62" t="s">
        <v>44</v>
      </c>
      <c r="H521" s="62" t="s">
        <v>44</v>
      </c>
      <c r="I521" s="305">
        <f t="shared" si="53"/>
        <v>0</v>
      </c>
      <c r="J521" s="308"/>
      <c r="K521" s="310"/>
      <c r="L521" s="313"/>
      <c r="M521" s="311"/>
      <c r="N521" s="307"/>
      <c r="O521" s="308"/>
      <c r="P521" s="157"/>
      <c r="Q521" s="126"/>
      <c r="R521" s="222"/>
      <c r="S521" s="315"/>
      <c r="T521" s="316"/>
      <c r="U521" s="315"/>
      <c r="V521" s="315"/>
      <c r="W521" s="315"/>
      <c r="X521" s="315"/>
      <c r="Y521" s="315"/>
      <c r="Z521" s="315"/>
      <c r="AA521" s="315"/>
      <c r="AB521" s="317"/>
    </row>
    <row r="522" spans="2:28" customFormat="1" ht="15" customHeight="1" x14ac:dyDescent="0.3">
      <c r="B522" s="282"/>
      <c r="C522" s="337"/>
      <c r="D522" s="309">
        <v>1933</v>
      </c>
      <c r="E522" s="62" t="s">
        <v>44</v>
      </c>
      <c r="F522" s="62" t="s">
        <v>44</v>
      </c>
      <c r="G522" s="62" t="s">
        <v>44</v>
      </c>
      <c r="H522" s="62" t="s">
        <v>44</v>
      </c>
      <c r="I522" s="154">
        <f t="shared" si="53"/>
        <v>0</v>
      </c>
      <c r="J522" s="308"/>
      <c r="K522" s="310"/>
      <c r="L522" s="313"/>
      <c r="M522" s="311"/>
      <c r="N522" s="307"/>
      <c r="O522" s="308"/>
      <c r="P522" s="157"/>
      <c r="Q522" s="126"/>
      <c r="R522" s="222"/>
      <c r="S522" s="315"/>
      <c r="T522" s="316"/>
      <c r="U522" s="315"/>
      <c r="V522" s="315"/>
      <c r="W522" s="315"/>
      <c r="X522" s="315"/>
      <c r="Y522" s="315"/>
      <c r="Z522" s="315"/>
      <c r="AA522" s="315"/>
      <c r="AB522" s="317"/>
    </row>
    <row r="523" spans="2:28" customFormat="1" ht="15" customHeight="1" x14ac:dyDescent="0.3">
      <c r="B523" s="282"/>
      <c r="C523" s="337"/>
      <c r="D523" s="309">
        <v>1934</v>
      </c>
      <c r="E523" s="62" t="s">
        <v>44</v>
      </c>
      <c r="F523" s="62" t="s">
        <v>44</v>
      </c>
      <c r="G523" s="62" t="s">
        <v>44</v>
      </c>
      <c r="H523" s="62" t="s">
        <v>44</v>
      </c>
      <c r="I523" s="154">
        <f t="shared" si="53"/>
        <v>0</v>
      </c>
      <c r="J523" s="308"/>
      <c r="K523" s="310"/>
      <c r="L523" s="313"/>
      <c r="M523" s="311"/>
      <c r="N523" s="307"/>
      <c r="O523" s="308"/>
      <c r="P523" s="157"/>
      <c r="Q523" s="126"/>
      <c r="R523" s="222"/>
      <c r="S523" s="315"/>
      <c r="T523" s="316"/>
      <c r="U523" s="315"/>
      <c r="V523" s="315"/>
      <c r="W523" s="315"/>
      <c r="X523" s="315"/>
      <c r="Y523" s="315"/>
      <c r="Z523" s="315"/>
      <c r="AA523" s="315"/>
      <c r="AB523" s="317"/>
    </row>
    <row r="524" spans="2:28" customFormat="1" ht="15" customHeight="1" x14ac:dyDescent="0.3">
      <c r="B524" s="282"/>
      <c r="C524" s="271"/>
      <c r="D524" s="309">
        <v>1935</v>
      </c>
      <c r="E524" s="62" t="s">
        <v>44</v>
      </c>
      <c r="F524" s="62" t="s">
        <v>44</v>
      </c>
      <c r="G524" s="62" t="s">
        <v>44</v>
      </c>
      <c r="H524" s="62" t="s">
        <v>44</v>
      </c>
      <c r="I524" s="154">
        <f t="shared" si="53"/>
        <v>0</v>
      </c>
      <c r="J524" s="308"/>
      <c r="K524" s="310"/>
      <c r="L524" s="313"/>
      <c r="M524" s="311"/>
      <c r="N524" s="307"/>
      <c r="O524" s="308"/>
      <c r="P524" s="157"/>
      <c r="Q524" s="126"/>
      <c r="R524" s="222"/>
      <c r="S524" s="315"/>
      <c r="T524" s="316"/>
      <c r="U524" s="315"/>
      <c r="V524" s="315"/>
      <c r="W524" s="315"/>
      <c r="X524" s="315"/>
      <c r="Y524" s="315"/>
      <c r="Z524" s="315"/>
      <c r="AA524" s="315"/>
      <c r="AB524" s="317"/>
    </row>
    <row r="525" spans="2:28" customFormat="1" ht="15" customHeight="1" x14ac:dyDescent="0.3">
      <c r="B525" s="282"/>
      <c r="C525" s="271"/>
      <c r="D525" s="309">
        <v>1936</v>
      </c>
      <c r="E525" s="62" t="s">
        <v>44</v>
      </c>
      <c r="F525" s="62" t="s">
        <v>44</v>
      </c>
      <c r="G525" s="62" t="s">
        <v>44</v>
      </c>
      <c r="H525" s="62" t="s">
        <v>44</v>
      </c>
      <c r="I525" s="154">
        <f t="shared" si="53"/>
        <v>0</v>
      </c>
      <c r="J525" s="308"/>
      <c r="K525" s="310"/>
      <c r="L525" s="313"/>
      <c r="M525" s="311"/>
      <c r="N525" s="307"/>
      <c r="O525" s="308"/>
      <c r="P525" s="157"/>
      <c r="Q525" s="126"/>
      <c r="R525" s="222"/>
      <c r="S525" s="315"/>
      <c r="T525" s="316"/>
      <c r="U525" s="315"/>
      <c r="V525" s="315"/>
      <c r="W525" s="315"/>
      <c r="X525" s="315"/>
      <c r="Y525" s="315"/>
      <c r="Z525" s="315"/>
      <c r="AA525" s="315"/>
      <c r="AB525" s="317"/>
    </row>
    <row r="526" spans="2:28" customFormat="1" ht="15" customHeight="1" x14ac:dyDescent="0.3">
      <c r="B526" s="282"/>
      <c r="C526" s="271"/>
      <c r="D526" s="309">
        <v>1937</v>
      </c>
      <c r="E526" s="62">
        <f>SUMIF(A350:A351,"=1")/1</f>
        <v>1</v>
      </c>
      <c r="F526" s="62">
        <f>SUMIF(A350:A351,"=2")/2</f>
        <v>1</v>
      </c>
      <c r="G526" s="62">
        <f>SUMIF(A350:A351,"=3")/3</f>
        <v>0</v>
      </c>
      <c r="H526" s="62">
        <f>SUMIF(A350:A351,"=4")/4</f>
        <v>0</v>
      </c>
      <c r="I526" s="305">
        <f t="shared" si="53"/>
        <v>2</v>
      </c>
      <c r="J526" s="340"/>
      <c r="K526" s="341"/>
      <c r="L526" s="342"/>
      <c r="M526" s="343"/>
      <c r="N526" s="307"/>
      <c r="O526" s="308"/>
      <c r="P526" s="157"/>
      <c r="Q526" s="126"/>
      <c r="R526" s="222"/>
      <c r="S526" s="315"/>
      <c r="T526" s="316"/>
      <c r="U526" s="315"/>
      <c r="V526" s="315"/>
      <c r="W526" s="315"/>
      <c r="X526" s="315"/>
      <c r="Y526" s="315"/>
      <c r="Z526" s="315"/>
      <c r="AA526" s="315"/>
      <c r="AB526" s="317"/>
    </row>
    <row r="527" spans="2:28" customFormat="1" ht="15" customHeight="1" x14ac:dyDescent="0.3">
      <c r="B527" s="282"/>
      <c r="C527" s="271"/>
      <c r="D527" s="309">
        <v>1938</v>
      </c>
      <c r="E527" s="62" t="s">
        <v>44</v>
      </c>
      <c r="F527" s="62" t="s">
        <v>44</v>
      </c>
      <c r="G527" s="62" t="s">
        <v>44</v>
      </c>
      <c r="H527" s="62" t="s">
        <v>44</v>
      </c>
      <c r="I527" s="305">
        <f t="shared" si="53"/>
        <v>0</v>
      </c>
      <c r="J527" s="308"/>
      <c r="K527" s="310"/>
      <c r="L527" s="313"/>
      <c r="M527" s="311"/>
      <c r="N527" s="307"/>
      <c r="O527" s="308"/>
      <c r="P527" s="157"/>
      <c r="Q527" s="126"/>
      <c r="R527" s="222"/>
      <c r="S527" s="315"/>
      <c r="T527" s="316"/>
      <c r="U527" s="315"/>
      <c r="V527" s="315"/>
      <c r="W527" s="315"/>
      <c r="X527" s="315"/>
      <c r="Y527" s="315"/>
      <c r="Z527" s="315"/>
      <c r="AA527" s="315"/>
      <c r="AB527" s="317"/>
    </row>
    <row r="528" spans="2:28" customFormat="1" ht="15" customHeight="1" x14ac:dyDescent="0.3">
      <c r="B528" s="282"/>
      <c r="C528" s="337"/>
      <c r="D528" s="309">
        <v>1939</v>
      </c>
      <c r="E528" s="62">
        <f>SUMIF(A348,"=1")/1</f>
        <v>0</v>
      </c>
      <c r="F528" s="62">
        <f>SUMIF(A348,"=2")/2</f>
        <v>0</v>
      </c>
      <c r="G528" s="62">
        <f>SUMIF(A348,"=3")/3</f>
        <v>1</v>
      </c>
      <c r="H528" s="62">
        <f>SUMIF(A348,"=4")/4</f>
        <v>0</v>
      </c>
      <c r="I528" s="154">
        <f t="shared" si="53"/>
        <v>1</v>
      </c>
      <c r="J528" s="308"/>
      <c r="K528" s="310"/>
      <c r="L528" s="313"/>
      <c r="M528" s="311"/>
      <c r="N528" s="307"/>
      <c r="O528" s="308"/>
      <c r="P528" s="157"/>
      <c r="Q528" s="126"/>
      <c r="R528" s="222"/>
      <c r="S528" s="315"/>
      <c r="T528" s="316"/>
      <c r="U528" s="315"/>
      <c r="V528" s="315"/>
      <c r="W528" s="315"/>
      <c r="X528" s="315"/>
      <c r="Y528" s="315"/>
      <c r="Z528" s="315"/>
      <c r="AA528" s="315"/>
      <c r="AB528" s="317"/>
    </row>
    <row r="529" spans="2:28" customFormat="1" ht="15" customHeight="1" x14ac:dyDescent="0.3">
      <c r="B529" s="282"/>
      <c r="C529" s="337"/>
      <c r="D529" s="309">
        <v>1940</v>
      </c>
      <c r="E529" s="62">
        <f>SUMIF(A347,"=1")/1</f>
        <v>0</v>
      </c>
      <c r="F529" s="62">
        <f>SUMIF(A347,"=2")/2</f>
        <v>0</v>
      </c>
      <c r="G529" s="62">
        <f>SUMIF(A347,"=3")/3</f>
        <v>1</v>
      </c>
      <c r="H529" s="62">
        <f>SUMIF(A347,"=4")/4</f>
        <v>0</v>
      </c>
      <c r="I529" s="154">
        <f t="shared" si="53"/>
        <v>1</v>
      </c>
      <c r="J529" s="308"/>
      <c r="K529" s="310"/>
      <c r="L529" s="313"/>
      <c r="M529" s="311"/>
      <c r="N529" s="307"/>
      <c r="O529" s="308"/>
      <c r="P529" s="157"/>
      <c r="Q529" s="126"/>
      <c r="R529" s="222"/>
      <c r="S529" s="315"/>
      <c r="T529" s="316"/>
      <c r="U529" s="315"/>
      <c r="V529" s="315"/>
      <c r="W529" s="315"/>
      <c r="X529" s="315"/>
      <c r="Y529" s="315"/>
      <c r="Z529" s="315"/>
      <c r="AA529" s="315"/>
      <c r="AB529" s="317"/>
    </row>
    <row r="530" spans="2:28" customFormat="1" ht="15" customHeight="1" x14ac:dyDescent="0.3">
      <c r="B530" s="282"/>
      <c r="C530" s="271"/>
      <c r="D530" s="309">
        <v>1941</v>
      </c>
      <c r="E530" s="62">
        <f>SUMIF(A346,"=1")/1</f>
        <v>0</v>
      </c>
      <c r="F530" s="62">
        <f>SUMIF(A346,"=2")/2</f>
        <v>0</v>
      </c>
      <c r="G530" s="62">
        <f>SUMIF(A346,"=3")/3</f>
        <v>1</v>
      </c>
      <c r="H530" s="62">
        <f>SUMIF(A346,"=4")/4</f>
        <v>0</v>
      </c>
      <c r="I530" s="154">
        <f t="shared" si="53"/>
        <v>1</v>
      </c>
      <c r="J530" s="308"/>
      <c r="K530" s="310"/>
      <c r="L530" s="313"/>
      <c r="M530" s="311"/>
      <c r="N530" s="307"/>
      <c r="O530" s="308"/>
      <c r="P530" s="157"/>
      <c r="Q530" s="126"/>
      <c r="R530" s="222"/>
      <c r="S530" s="315"/>
      <c r="T530" s="316"/>
      <c r="U530" s="315"/>
      <c r="V530" s="315"/>
      <c r="W530" s="315"/>
      <c r="X530" s="315"/>
      <c r="Y530" s="315"/>
      <c r="Z530" s="315"/>
      <c r="AA530" s="315"/>
      <c r="AB530" s="317"/>
    </row>
    <row r="531" spans="2:28" customFormat="1" ht="15" customHeight="1" x14ac:dyDescent="0.3">
      <c r="B531" s="282"/>
      <c r="C531" s="271"/>
      <c r="D531" s="309">
        <v>1942</v>
      </c>
      <c r="E531" s="62">
        <f>SUMIF(A344:A345,"=1")/1</f>
        <v>0</v>
      </c>
      <c r="F531" s="62">
        <f>SUMIF(A344:A345,"=2")/2</f>
        <v>0</v>
      </c>
      <c r="G531" s="62">
        <f>SUMIF(A344:A345,"=3")/3</f>
        <v>2</v>
      </c>
      <c r="H531" s="62">
        <f>SUMIF(A344:A345,"=4")/4</f>
        <v>0</v>
      </c>
      <c r="I531" s="154">
        <f t="shared" si="53"/>
        <v>2</v>
      </c>
      <c r="J531" s="308"/>
      <c r="K531" s="310"/>
      <c r="L531" s="313"/>
      <c r="M531" s="311"/>
      <c r="N531" s="307"/>
      <c r="O531" s="308"/>
      <c r="P531" s="157"/>
      <c r="Q531" s="126"/>
      <c r="R531" s="222"/>
      <c r="S531" s="315"/>
      <c r="T531" s="316"/>
      <c r="U531" s="315"/>
      <c r="V531" s="315"/>
      <c r="W531" s="315"/>
      <c r="X531" s="315"/>
      <c r="Y531" s="315"/>
      <c r="Z531" s="315"/>
      <c r="AA531" s="315"/>
      <c r="AB531" s="317"/>
    </row>
    <row r="532" spans="2:28" customFormat="1" ht="15" customHeight="1" x14ac:dyDescent="0.3">
      <c r="B532" s="282"/>
      <c r="C532" s="271"/>
      <c r="D532" s="309">
        <v>1943</v>
      </c>
      <c r="E532" s="62" t="s">
        <v>44</v>
      </c>
      <c r="F532" s="62" t="s">
        <v>44</v>
      </c>
      <c r="G532" s="62" t="s">
        <v>44</v>
      </c>
      <c r="H532" s="62" t="s">
        <v>44</v>
      </c>
      <c r="I532" s="305">
        <f t="shared" si="53"/>
        <v>0</v>
      </c>
      <c r="J532" s="340"/>
      <c r="K532" s="341"/>
      <c r="L532" s="342"/>
      <c r="M532" s="343"/>
      <c r="N532" s="307"/>
      <c r="O532" s="308"/>
      <c r="P532" s="157"/>
      <c r="Q532" s="126"/>
      <c r="R532" s="222"/>
      <c r="S532" s="315"/>
      <c r="T532" s="316"/>
      <c r="U532" s="315"/>
      <c r="V532" s="315"/>
      <c r="W532" s="315"/>
      <c r="X532" s="315"/>
      <c r="Y532" s="315"/>
      <c r="Z532" s="315"/>
      <c r="AA532" s="315"/>
      <c r="AB532" s="317"/>
    </row>
    <row r="533" spans="2:28" customFormat="1" ht="15" customHeight="1" x14ac:dyDescent="0.3">
      <c r="B533" s="282"/>
      <c r="C533" s="271"/>
      <c r="D533" s="309">
        <v>1944</v>
      </c>
      <c r="E533" s="62">
        <f>SUMIF(A342,"=1")/1</f>
        <v>0</v>
      </c>
      <c r="F533" s="62">
        <f>SUMIF(A342,"=2")/2</f>
        <v>0</v>
      </c>
      <c r="G533" s="62">
        <f>SUMIF(A342,"=3")/3</f>
        <v>1</v>
      </c>
      <c r="H533" s="62">
        <f>SUMIF(A342,"=4")/4</f>
        <v>0</v>
      </c>
      <c r="I533" s="305">
        <f t="shared" si="53"/>
        <v>1</v>
      </c>
      <c r="J533" s="308"/>
      <c r="K533" s="310"/>
      <c r="L533" s="313"/>
      <c r="M533" s="311"/>
      <c r="N533" s="307"/>
      <c r="O533" s="308"/>
      <c r="P533" s="157"/>
      <c r="Q533" s="126"/>
      <c r="R533" s="222"/>
      <c r="S533" s="315"/>
      <c r="T533" s="316"/>
      <c r="U533" s="315"/>
      <c r="V533" s="315"/>
      <c r="W533" s="315"/>
      <c r="X533" s="315"/>
      <c r="Y533" s="315"/>
      <c r="Z533" s="315"/>
      <c r="AA533" s="315"/>
      <c r="AB533" s="317"/>
    </row>
    <row r="534" spans="2:28" customFormat="1" ht="15" customHeight="1" x14ac:dyDescent="0.3">
      <c r="B534" s="282"/>
      <c r="C534" s="337"/>
      <c r="D534" s="309">
        <v>1945</v>
      </c>
      <c r="E534" s="62" t="s">
        <v>44</v>
      </c>
      <c r="F534" s="62" t="s">
        <v>44</v>
      </c>
      <c r="G534" s="62" t="s">
        <v>44</v>
      </c>
      <c r="H534" s="62" t="s">
        <v>44</v>
      </c>
      <c r="I534" s="154">
        <f t="shared" si="53"/>
        <v>0</v>
      </c>
      <c r="J534" s="308"/>
      <c r="K534" s="310"/>
      <c r="L534" s="313"/>
      <c r="M534" s="311"/>
      <c r="N534" s="307"/>
      <c r="O534" s="308"/>
      <c r="P534" s="157"/>
      <c r="Q534" s="126"/>
      <c r="R534" s="222"/>
      <c r="S534" s="315"/>
      <c r="T534" s="316"/>
      <c r="U534" s="315"/>
      <c r="V534" s="315"/>
      <c r="W534" s="315"/>
      <c r="X534" s="315"/>
      <c r="Y534" s="315"/>
      <c r="Z534" s="315"/>
      <c r="AA534" s="315"/>
      <c r="AB534" s="317"/>
    </row>
    <row r="535" spans="2:28" customFormat="1" ht="15" customHeight="1" x14ac:dyDescent="0.3">
      <c r="B535" s="282"/>
      <c r="C535" s="337"/>
      <c r="D535" s="309">
        <v>1946</v>
      </c>
      <c r="E535" s="62" t="s">
        <v>44</v>
      </c>
      <c r="F535" s="62" t="s">
        <v>44</v>
      </c>
      <c r="G535" s="62" t="s">
        <v>44</v>
      </c>
      <c r="H535" s="62" t="s">
        <v>44</v>
      </c>
      <c r="I535" s="154">
        <f t="shared" si="53"/>
        <v>0</v>
      </c>
      <c r="J535" s="308"/>
      <c r="K535" s="310"/>
      <c r="L535" s="313"/>
      <c r="M535" s="311"/>
      <c r="N535" s="307"/>
      <c r="O535" s="308"/>
      <c r="P535" s="157"/>
      <c r="Q535" s="126"/>
      <c r="R535" s="222"/>
      <c r="S535" s="315"/>
      <c r="T535" s="316"/>
      <c r="U535" s="315"/>
      <c r="V535" s="315"/>
      <c r="W535" s="315"/>
      <c r="X535" s="315"/>
      <c r="Y535" s="315"/>
      <c r="Z535" s="315"/>
      <c r="AA535" s="315"/>
      <c r="AB535" s="317"/>
    </row>
    <row r="536" spans="2:28" customFormat="1" ht="15" customHeight="1" x14ac:dyDescent="0.3">
      <c r="B536" s="282"/>
      <c r="C536" s="271"/>
      <c r="D536" s="309">
        <v>1947</v>
      </c>
      <c r="E536" s="62">
        <f>SUMIF(A341,"=1")/1</f>
        <v>0</v>
      </c>
      <c r="F536" s="62">
        <f>SUMIF(A341,"=2")/2</f>
        <v>1</v>
      </c>
      <c r="G536" s="62">
        <f>SUMIF(A341,"=3")/3</f>
        <v>0</v>
      </c>
      <c r="H536" s="62">
        <f>SUMIF(A341,"=4")/4</f>
        <v>0</v>
      </c>
      <c r="I536" s="154">
        <f t="shared" si="53"/>
        <v>1</v>
      </c>
      <c r="J536" s="308"/>
      <c r="K536" s="310"/>
      <c r="L536" s="313"/>
      <c r="M536" s="311"/>
      <c r="N536" s="307"/>
      <c r="O536" s="308"/>
      <c r="P536" s="157"/>
      <c r="Q536" s="126"/>
      <c r="R536" s="222"/>
      <c r="S536" s="315"/>
      <c r="T536" s="316"/>
      <c r="U536" s="315"/>
      <c r="V536" s="315"/>
      <c r="W536" s="315"/>
      <c r="X536" s="315"/>
      <c r="Y536" s="315"/>
      <c r="Z536" s="315"/>
      <c r="AA536" s="315"/>
      <c r="AB536" s="317"/>
    </row>
    <row r="537" spans="2:28" customFormat="1" ht="15" customHeight="1" x14ac:dyDescent="0.3">
      <c r="B537" s="282"/>
      <c r="C537" s="271"/>
      <c r="D537" s="309">
        <v>1948</v>
      </c>
      <c r="E537" s="62">
        <f>SUMIF(A340,"=1")/1</f>
        <v>1</v>
      </c>
      <c r="F537" s="62">
        <f>SUMIF(A340,"=2")/2</f>
        <v>0</v>
      </c>
      <c r="G537" s="62">
        <f>SUMIF(A340,"=3")/3</f>
        <v>0</v>
      </c>
      <c r="H537" s="62">
        <f>SUMIF(A340,"=4")/4</f>
        <v>0</v>
      </c>
      <c r="I537" s="154">
        <f t="shared" si="53"/>
        <v>1</v>
      </c>
      <c r="J537" s="308"/>
      <c r="K537" s="310"/>
      <c r="L537" s="313"/>
      <c r="M537" s="311"/>
      <c r="N537" s="307"/>
      <c r="O537" s="308"/>
      <c r="P537" s="157"/>
      <c r="Q537" s="126"/>
      <c r="R537" s="222"/>
      <c r="S537" s="315"/>
      <c r="T537" s="316"/>
      <c r="U537" s="315"/>
      <c r="V537" s="315"/>
      <c r="W537" s="315"/>
      <c r="X537" s="315"/>
      <c r="Y537" s="315"/>
      <c r="Z537" s="315"/>
      <c r="AA537" s="315"/>
      <c r="AB537" s="317"/>
    </row>
    <row r="538" spans="2:28" customFormat="1" ht="15" customHeight="1" x14ac:dyDescent="0.3">
      <c r="B538" s="282"/>
      <c r="C538" s="271"/>
      <c r="D538" s="309">
        <v>1949</v>
      </c>
      <c r="E538" s="62" t="s">
        <v>44</v>
      </c>
      <c r="F538" s="62" t="s">
        <v>44</v>
      </c>
      <c r="G538" s="62" t="s">
        <v>44</v>
      </c>
      <c r="H538" s="62" t="s">
        <v>44</v>
      </c>
      <c r="I538" s="305">
        <f t="shared" si="53"/>
        <v>0</v>
      </c>
      <c r="J538" s="340"/>
      <c r="K538" s="341"/>
      <c r="L538" s="342"/>
      <c r="M538" s="343"/>
      <c r="N538" s="307"/>
      <c r="O538" s="308"/>
      <c r="P538" s="157"/>
      <c r="Q538" s="126"/>
      <c r="R538" s="222"/>
      <c r="S538" s="315"/>
      <c r="T538" s="316"/>
      <c r="U538" s="315"/>
      <c r="V538" s="315"/>
      <c r="W538" s="315"/>
      <c r="X538" s="315"/>
      <c r="Y538" s="315"/>
      <c r="Z538" s="315"/>
      <c r="AA538" s="315"/>
      <c r="AB538" s="317"/>
    </row>
    <row r="539" spans="2:28" customFormat="1" ht="15" customHeight="1" x14ac:dyDescent="0.3">
      <c r="B539" s="282"/>
      <c r="C539" s="271"/>
      <c r="D539" s="309">
        <v>1950</v>
      </c>
      <c r="E539" s="62" t="s">
        <v>44</v>
      </c>
      <c r="F539" s="62" t="s">
        <v>44</v>
      </c>
      <c r="G539" s="62" t="s">
        <v>44</v>
      </c>
      <c r="H539" s="62" t="s">
        <v>44</v>
      </c>
      <c r="I539" s="305">
        <f t="shared" si="53"/>
        <v>0</v>
      </c>
      <c r="J539" s="308"/>
      <c r="K539" s="310"/>
      <c r="L539" s="313"/>
      <c r="M539" s="311"/>
      <c r="N539" s="307"/>
      <c r="O539" s="308"/>
      <c r="P539" s="157"/>
      <c r="Q539" s="126"/>
      <c r="R539" s="222"/>
      <c r="S539" s="315"/>
      <c r="T539" s="316"/>
      <c r="U539" s="315"/>
      <c r="V539" s="315"/>
      <c r="W539" s="315"/>
      <c r="X539" s="315"/>
      <c r="Y539" s="315"/>
      <c r="Z539" s="315"/>
      <c r="AA539" s="315"/>
      <c r="AB539" s="317"/>
    </row>
    <row r="540" spans="2:28" customFormat="1" ht="15" customHeight="1" x14ac:dyDescent="0.3">
      <c r="B540" s="282"/>
      <c r="C540" s="337"/>
      <c r="D540" s="309">
        <v>1951</v>
      </c>
      <c r="E540" s="62">
        <f>SUMIF(A337:A339,"=1")/1</f>
        <v>0</v>
      </c>
      <c r="F540" s="62">
        <f>SUMIF(A337:A339,"=2")/2</f>
        <v>0</v>
      </c>
      <c r="G540" s="62">
        <f>SUMIF(A337:A339,"=3")/3</f>
        <v>3</v>
      </c>
      <c r="H540" s="62">
        <f>SUMIF(A337:A339,"=4")/4</f>
        <v>0</v>
      </c>
      <c r="I540" s="154">
        <f t="shared" si="53"/>
        <v>3</v>
      </c>
      <c r="J540" s="308"/>
      <c r="K540" s="310"/>
      <c r="L540" s="313"/>
      <c r="M540" s="311"/>
      <c r="N540" s="307"/>
      <c r="O540" s="308"/>
      <c r="P540" s="157"/>
      <c r="Q540" s="126"/>
      <c r="R540" s="222"/>
      <c r="S540" s="315"/>
      <c r="T540" s="316"/>
      <c r="U540" s="315"/>
      <c r="V540" s="315"/>
      <c r="W540" s="315"/>
      <c r="X540" s="315"/>
      <c r="Y540" s="315"/>
      <c r="Z540" s="315"/>
      <c r="AA540" s="315"/>
      <c r="AB540" s="317"/>
    </row>
    <row r="541" spans="2:28" customFormat="1" ht="15" customHeight="1" x14ac:dyDescent="0.3">
      <c r="B541" s="282"/>
      <c r="C541" s="337"/>
      <c r="D541" s="309">
        <v>1952</v>
      </c>
      <c r="E541" s="62">
        <f>SUMIF(A334:A336,"=1")/1</f>
        <v>0</v>
      </c>
      <c r="F541" s="62">
        <f>SUMIF(A334:A336,"=2")/2</f>
        <v>1</v>
      </c>
      <c r="G541" s="62">
        <f>SUMIF(A334:A336,"=3")/3</f>
        <v>2</v>
      </c>
      <c r="H541" s="62">
        <f>SUMIF(A334:A336,"=4")/4</f>
        <v>0</v>
      </c>
      <c r="I541" s="154">
        <f t="shared" si="53"/>
        <v>3</v>
      </c>
      <c r="J541" s="308"/>
      <c r="K541" s="310"/>
      <c r="L541" s="313"/>
      <c r="M541" s="311"/>
      <c r="N541" s="307"/>
      <c r="O541" s="308"/>
      <c r="P541" s="157"/>
      <c r="Q541" s="126"/>
      <c r="R541" s="222"/>
      <c r="S541" s="315"/>
      <c r="T541" s="316"/>
      <c r="U541" s="315"/>
      <c r="V541" s="315"/>
      <c r="W541" s="315"/>
      <c r="X541" s="315"/>
      <c r="Y541" s="315"/>
      <c r="Z541" s="315"/>
      <c r="AA541" s="315"/>
      <c r="AB541" s="317"/>
    </row>
    <row r="542" spans="2:28" customFormat="1" ht="15" customHeight="1" x14ac:dyDescent="0.3">
      <c r="B542" s="282"/>
      <c r="C542" s="271"/>
      <c r="D542" s="309">
        <v>1953</v>
      </c>
      <c r="E542" s="62" t="s">
        <v>44</v>
      </c>
      <c r="F542" s="62" t="s">
        <v>44</v>
      </c>
      <c r="G542" s="62" t="s">
        <v>44</v>
      </c>
      <c r="H542" s="62" t="s">
        <v>44</v>
      </c>
      <c r="I542" s="154">
        <f t="shared" si="53"/>
        <v>0</v>
      </c>
      <c r="J542" s="308"/>
      <c r="K542" s="310"/>
      <c r="L542" s="313"/>
      <c r="M542" s="311"/>
      <c r="N542" s="307"/>
      <c r="O542" s="308"/>
      <c r="P542" s="157"/>
      <c r="Q542" s="126"/>
      <c r="R542" s="222"/>
      <c r="S542" s="315"/>
      <c r="T542" s="316"/>
      <c r="U542" s="315"/>
      <c r="V542" s="315"/>
      <c r="W542" s="315"/>
      <c r="X542" s="315"/>
      <c r="Y542" s="315"/>
      <c r="Z542" s="315"/>
      <c r="AA542" s="315"/>
      <c r="AB542" s="317"/>
    </row>
    <row r="543" spans="2:28" customFormat="1" ht="15" customHeight="1" x14ac:dyDescent="0.3">
      <c r="B543" s="282"/>
      <c r="C543" s="271"/>
      <c r="D543" s="309">
        <v>1954</v>
      </c>
      <c r="E543" s="62" t="s">
        <v>44</v>
      </c>
      <c r="F543" s="62" t="s">
        <v>44</v>
      </c>
      <c r="G543" s="62" t="s">
        <v>44</v>
      </c>
      <c r="H543" s="62" t="s">
        <v>44</v>
      </c>
      <c r="I543" s="154">
        <f t="shared" si="53"/>
        <v>0</v>
      </c>
      <c r="J543" s="308"/>
      <c r="K543" s="310"/>
      <c r="L543" s="313"/>
      <c r="M543" s="311"/>
      <c r="N543" s="307"/>
      <c r="O543" s="308"/>
      <c r="P543" s="157"/>
      <c r="Q543" s="126"/>
      <c r="R543" s="222"/>
      <c r="S543" s="315"/>
      <c r="T543" s="316"/>
      <c r="U543" s="315"/>
      <c r="V543" s="315"/>
      <c r="W543" s="315"/>
      <c r="X543" s="315"/>
      <c r="Y543" s="315"/>
      <c r="Z543" s="315"/>
      <c r="AA543" s="315"/>
      <c r="AB543" s="317"/>
    </row>
    <row r="544" spans="2:28" customFormat="1" ht="15" customHeight="1" x14ac:dyDescent="0.3">
      <c r="B544" s="282"/>
      <c r="C544" s="271"/>
      <c r="D544" s="309">
        <v>1955</v>
      </c>
      <c r="E544" s="62" t="s">
        <v>44</v>
      </c>
      <c r="F544" s="62" t="s">
        <v>44</v>
      </c>
      <c r="G544" s="62" t="s">
        <v>44</v>
      </c>
      <c r="H544" s="62" t="s">
        <v>44</v>
      </c>
      <c r="I544" s="305">
        <f t="shared" si="53"/>
        <v>0</v>
      </c>
      <c r="J544" s="340"/>
      <c r="K544" s="341"/>
      <c r="L544" s="342"/>
      <c r="M544" s="343"/>
      <c r="N544" s="307"/>
      <c r="O544" s="308"/>
      <c r="P544" s="157"/>
      <c r="Q544" s="126"/>
      <c r="R544" s="222"/>
      <c r="S544" s="315"/>
      <c r="T544" s="316"/>
      <c r="U544" s="315"/>
      <c r="V544" s="315"/>
      <c r="W544" s="315"/>
      <c r="X544" s="315"/>
      <c r="Y544" s="315"/>
      <c r="Z544" s="315"/>
      <c r="AA544" s="315"/>
      <c r="AB544" s="317"/>
    </row>
    <row r="545" spans="2:28" customFormat="1" ht="15" customHeight="1" x14ac:dyDescent="0.3">
      <c r="B545" s="282"/>
      <c r="C545" s="271"/>
      <c r="D545" s="309">
        <v>1956</v>
      </c>
      <c r="E545" s="62">
        <f>SUMIF(A332:A333,"=1")/1</f>
        <v>0</v>
      </c>
      <c r="F545" s="62">
        <f>SUMIF(A332:A333,"=2")/2</f>
        <v>1</v>
      </c>
      <c r="G545" s="62">
        <f>SUMIF(A332:A333,"=3")/3</f>
        <v>1</v>
      </c>
      <c r="H545" s="62">
        <f>SUMIF(A332:A333,"=4")/4</f>
        <v>0</v>
      </c>
      <c r="I545" s="305">
        <f t="shared" si="53"/>
        <v>2</v>
      </c>
      <c r="J545" s="308"/>
      <c r="K545" s="310"/>
      <c r="L545" s="313"/>
      <c r="M545" s="311"/>
      <c r="N545" s="307"/>
      <c r="O545" s="308"/>
      <c r="P545" s="157"/>
      <c r="Q545" s="126"/>
      <c r="R545" s="222"/>
      <c r="S545" s="315"/>
      <c r="T545" s="316"/>
      <c r="U545" s="315"/>
      <c r="V545" s="315"/>
      <c r="W545" s="315"/>
      <c r="X545" s="315"/>
      <c r="Y545" s="315"/>
      <c r="Z545" s="315"/>
      <c r="AA545" s="315"/>
      <c r="AB545" s="317"/>
    </row>
    <row r="546" spans="2:28" customFormat="1" ht="15" customHeight="1" x14ac:dyDescent="0.3">
      <c r="B546" s="282"/>
      <c r="C546" s="337"/>
      <c r="D546" s="309">
        <v>1957</v>
      </c>
      <c r="E546" s="62" t="s">
        <v>44</v>
      </c>
      <c r="F546" s="62" t="s">
        <v>44</v>
      </c>
      <c r="G546" s="62" t="s">
        <v>44</v>
      </c>
      <c r="H546" s="62" t="s">
        <v>44</v>
      </c>
      <c r="I546" s="154">
        <f t="shared" si="53"/>
        <v>0</v>
      </c>
      <c r="J546" s="308"/>
      <c r="K546" s="310"/>
      <c r="L546" s="313"/>
      <c r="M546" s="311"/>
      <c r="N546" s="307"/>
      <c r="O546" s="308"/>
      <c r="P546" s="157"/>
      <c r="Q546" s="126"/>
      <c r="R546" s="222"/>
      <c r="S546" s="315"/>
      <c r="T546" s="316"/>
      <c r="U546" s="315"/>
      <c r="V546" s="315"/>
      <c r="W546" s="315"/>
      <c r="X546" s="315"/>
      <c r="Y546" s="315"/>
      <c r="Z546" s="315"/>
      <c r="AA546" s="315"/>
      <c r="AB546" s="317"/>
    </row>
    <row r="547" spans="2:28" customFormat="1" ht="15" customHeight="1" x14ac:dyDescent="0.3">
      <c r="B547" s="282"/>
      <c r="C547" s="337"/>
      <c r="D547" s="309">
        <v>1958</v>
      </c>
      <c r="E547" s="62">
        <f>SUMIF(A331,"=1")/1</f>
        <v>0</v>
      </c>
      <c r="F547" s="62">
        <f>SUMIF(A331,"=2")/2</f>
        <v>1</v>
      </c>
      <c r="G547" s="62">
        <f>SUMIF(A331,"=3")/3</f>
        <v>0</v>
      </c>
      <c r="H547" s="62">
        <f>SUMIF(A331,"=4")/4</f>
        <v>0</v>
      </c>
      <c r="I547" s="154">
        <f t="shared" si="53"/>
        <v>1</v>
      </c>
      <c r="J547" s="308"/>
      <c r="K547" s="310"/>
      <c r="L547" s="313"/>
      <c r="M547" s="311"/>
      <c r="N547" s="307"/>
      <c r="O547" s="308"/>
      <c r="P547" s="157"/>
      <c r="Q547" s="126"/>
      <c r="R547" s="222"/>
      <c r="S547" s="315"/>
      <c r="T547" s="316"/>
      <c r="U547" s="315"/>
      <c r="V547" s="315"/>
      <c r="W547" s="315"/>
      <c r="X547" s="315"/>
      <c r="Y547" s="315"/>
      <c r="Z547" s="315"/>
      <c r="AA547" s="315"/>
      <c r="AB547" s="317"/>
    </row>
    <row r="548" spans="2:28" customFormat="1" ht="15" customHeight="1" x14ac:dyDescent="0.3">
      <c r="B548" s="282"/>
      <c r="C548" s="271"/>
      <c r="D548" s="309">
        <v>1959</v>
      </c>
      <c r="E548" s="62">
        <f>SUMIF(A330,"=1")/1</f>
        <v>0</v>
      </c>
      <c r="F548" s="62">
        <f>SUMIF(A330,"=2")/2</f>
        <v>0</v>
      </c>
      <c r="G548" s="62">
        <f>SUMIF(A330,"=3")/3</f>
        <v>1</v>
      </c>
      <c r="H548" s="62">
        <f>SUMIF(A330,"=4")/4</f>
        <v>0</v>
      </c>
      <c r="I548" s="154">
        <f t="shared" si="53"/>
        <v>1</v>
      </c>
      <c r="J548" s="308"/>
      <c r="K548" s="310"/>
      <c r="L548" s="313"/>
      <c r="M548" s="311"/>
      <c r="N548" s="307"/>
      <c r="O548" s="308"/>
      <c r="P548" s="157"/>
      <c r="Q548" s="126"/>
      <c r="R548" s="222"/>
      <c r="S548" s="315"/>
      <c r="T548" s="316"/>
      <c r="U548" s="315"/>
      <c r="V548" s="315"/>
      <c r="W548" s="315"/>
      <c r="X548" s="315"/>
      <c r="Y548" s="315"/>
      <c r="Z548" s="315"/>
      <c r="AA548" s="315"/>
      <c r="AB548" s="317"/>
    </row>
    <row r="549" spans="2:28" customFormat="1" ht="15" customHeight="1" x14ac:dyDescent="0.3">
      <c r="B549" s="282"/>
      <c r="C549" s="271"/>
      <c r="D549" s="309">
        <v>1960</v>
      </c>
      <c r="E549" s="62">
        <f>SUMIF(A328:A329,"=1")/1</f>
        <v>0</v>
      </c>
      <c r="F549" s="62">
        <f>SUMIF(A328:A329,"=2")/2</f>
        <v>1</v>
      </c>
      <c r="G549" s="62">
        <f>SUMIF(A328:A329,"=3")/3</f>
        <v>1</v>
      </c>
      <c r="H549" s="62">
        <f>SUMIF(A328:A329,"=4")/4</f>
        <v>0</v>
      </c>
      <c r="I549" s="154">
        <f t="shared" si="53"/>
        <v>2</v>
      </c>
      <c r="J549" s="308"/>
      <c r="K549" s="310"/>
      <c r="L549" s="313"/>
      <c r="M549" s="311"/>
      <c r="N549" s="307"/>
      <c r="O549" s="308"/>
      <c r="P549" s="157"/>
      <c r="Q549" s="126"/>
      <c r="R549" s="222"/>
      <c r="S549" s="315"/>
      <c r="T549" s="316"/>
      <c r="U549" s="315"/>
      <c r="V549" s="315"/>
      <c r="W549" s="315"/>
      <c r="X549" s="315"/>
      <c r="Y549" s="315"/>
      <c r="Z549" s="315"/>
      <c r="AA549" s="315"/>
      <c r="AB549" s="317"/>
    </row>
    <row r="550" spans="2:28" customFormat="1" ht="15" customHeight="1" x14ac:dyDescent="0.3">
      <c r="B550" s="282"/>
      <c r="C550" s="271"/>
      <c r="D550" s="309">
        <v>1961</v>
      </c>
      <c r="E550" s="62">
        <f>SUMIF(A325:A327,"=1")/1</f>
        <v>0</v>
      </c>
      <c r="F550" s="62">
        <f>SUMIF(A325:A327,"=2")/2</f>
        <v>1</v>
      </c>
      <c r="G550" s="62">
        <f>SUMIF(A325:A327,"=3")/3</f>
        <v>2</v>
      </c>
      <c r="H550" s="62">
        <f>SUMIF(A325:A327,"=4")/4</f>
        <v>0</v>
      </c>
      <c r="I550" s="305">
        <f t="shared" si="53"/>
        <v>3</v>
      </c>
      <c r="J550" s="340"/>
      <c r="K550" s="341"/>
      <c r="L550" s="342"/>
      <c r="M550" s="343"/>
      <c r="N550" s="307"/>
      <c r="O550" s="308"/>
      <c r="P550" s="157"/>
      <c r="Q550" s="126"/>
      <c r="R550" s="222"/>
      <c r="S550" s="315"/>
      <c r="T550" s="316"/>
      <c r="U550" s="315"/>
      <c r="V550" s="315"/>
      <c r="W550" s="315"/>
      <c r="X550" s="315"/>
      <c r="Y550" s="315"/>
      <c r="Z550" s="315"/>
      <c r="AA550" s="315"/>
      <c r="AB550" s="317"/>
    </row>
    <row r="551" spans="2:28" customFormat="1" ht="15" customHeight="1" x14ac:dyDescent="0.3">
      <c r="B551" s="282"/>
      <c r="C551" s="271"/>
      <c r="D551" s="309">
        <v>1962</v>
      </c>
      <c r="E551" s="62">
        <f>SUMIF(A320:A324,"=1")/1</f>
        <v>2</v>
      </c>
      <c r="F551" s="62">
        <f>SUMIF(A320:A324,"=2")/2</f>
        <v>1</v>
      </c>
      <c r="G551" s="62">
        <f>SUMIF(A320:A324,"=3")/3</f>
        <v>2</v>
      </c>
      <c r="H551" s="62">
        <f>SUMIF(A320:A324,"=4")/4</f>
        <v>0</v>
      </c>
      <c r="I551" s="305">
        <f t="shared" si="53"/>
        <v>5</v>
      </c>
      <c r="J551" s="308"/>
      <c r="K551" s="310"/>
      <c r="L551" s="313"/>
      <c r="M551" s="311"/>
      <c r="N551" s="307"/>
      <c r="O551" s="308"/>
      <c r="P551" s="157"/>
      <c r="Q551" s="126"/>
      <c r="R551" s="222"/>
      <c r="S551" s="315"/>
      <c r="T551" s="316"/>
      <c r="U551" s="315"/>
      <c r="V551" s="315"/>
      <c r="W551" s="315"/>
      <c r="X551" s="315"/>
      <c r="Y551" s="315"/>
      <c r="Z551" s="315"/>
      <c r="AA551" s="315"/>
      <c r="AB551" s="317"/>
    </row>
    <row r="552" spans="2:28" customFormat="1" ht="15" customHeight="1" x14ac:dyDescent="0.3">
      <c r="B552" s="282"/>
      <c r="C552" s="271"/>
      <c r="D552" s="309">
        <v>1963</v>
      </c>
      <c r="E552" s="62">
        <f>SUMIF(A319,"=1")/1</f>
        <v>0</v>
      </c>
      <c r="F552" s="62">
        <f>SUMIF(A319,"=2")/2</f>
        <v>0</v>
      </c>
      <c r="G552" s="62">
        <f>SUMIF(A319,"=3")/3</f>
        <v>1</v>
      </c>
      <c r="H552" s="62">
        <f>SUMIF(A319,"=4")/4</f>
        <v>0</v>
      </c>
      <c r="I552" s="305">
        <f t="shared" si="53"/>
        <v>1</v>
      </c>
      <c r="J552" s="340"/>
      <c r="K552" s="341"/>
      <c r="L552" s="342"/>
      <c r="M552" s="343"/>
      <c r="N552" s="307"/>
      <c r="O552" s="308"/>
      <c r="P552" s="157"/>
      <c r="Q552" s="126"/>
      <c r="R552" s="222"/>
      <c r="S552" s="315"/>
      <c r="T552" s="316"/>
      <c r="U552" s="315"/>
      <c r="V552" s="315"/>
      <c r="W552" s="315"/>
      <c r="X552" s="315"/>
      <c r="Y552" s="315"/>
      <c r="Z552" s="315"/>
      <c r="AA552" s="315"/>
      <c r="AB552" s="317"/>
    </row>
    <row r="553" spans="2:28" customFormat="1" ht="15" customHeight="1" x14ac:dyDescent="0.3">
      <c r="B553" s="282"/>
      <c r="C553" s="271"/>
      <c r="D553" s="309">
        <v>1964</v>
      </c>
      <c r="E553" s="62">
        <f>SUMIF(A317:A318,"=1")/1</f>
        <v>0</v>
      </c>
      <c r="F553" s="62">
        <f>SUMIF(A317:A318,"=2")/2</f>
        <v>1</v>
      </c>
      <c r="G553" s="62">
        <f>SUMIF(A317:A318,"=3")/3</f>
        <v>1</v>
      </c>
      <c r="H553" s="62">
        <f>SUMIF(A317:A318,"=4")/4</f>
        <v>0</v>
      </c>
      <c r="I553" s="305">
        <f t="shared" si="53"/>
        <v>2</v>
      </c>
      <c r="J553" s="308"/>
      <c r="K553" s="310"/>
      <c r="L553" s="313"/>
      <c r="M553" s="311"/>
      <c r="N553" s="307"/>
      <c r="O553" s="308"/>
      <c r="P553" s="157"/>
      <c r="Q553" s="126"/>
      <c r="R553" s="222"/>
      <c r="S553" s="315"/>
      <c r="T553" s="316"/>
      <c r="U553" s="315"/>
      <c r="V553" s="315"/>
      <c r="W553" s="315"/>
      <c r="X553" s="315"/>
      <c r="Y553" s="315"/>
      <c r="Z553" s="315"/>
      <c r="AA553" s="315"/>
      <c r="AB553" s="317"/>
    </row>
    <row r="554" spans="2:28" customFormat="1" ht="15" customHeight="1" x14ac:dyDescent="0.3">
      <c r="B554" s="282"/>
      <c r="C554" s="337"/>
      <c r="D554" s="309">
        <v>1965</v>
      </c>
      <c r="E554" s="62">
        <f>SUMIF(A295:A316,"=1")/1</f>
        <v>1</v>
      </c>
      <c r="F554" s="62">
        <f>SUMIF(A295:A316,"=2")/2</f>
        <v>1</v>
      </c>
      <c r="G554" s="62">
        <f>SUMIF(A295:A316,"=3")/3</f>
        <v>20</v>
      </c>
      <c r="H554" s="62">
        <f>SUMIF(A295:A316,"=4")/4</f>
        <v>0</v>
      </c>
      <c r="I554" s="154">
        <f t="shared" si="53"/>
        <v>22</v>
      </c>
      <c r="J554" s="308"/>
      <c r="K554" s="310"/>
      <c r="L554" s="313"/>
      <c r="M554" s="311"/>
      <c r="N554" s="307"/>
      <c r="O554" s="308"/>
      <c r="P554" s="157"/>
      <c r="Q554" s="126"/>
      <c r="R554" s="222"/>
      <c r="S554" s="315"/>
      <c r="T554" s="316"/>
      <c r="U554" s="315"/>
      <c r="V554" s="315"/>
      <c r="W554" s="315"/>
      <c r="X554" s="315"/>
      <c r="Y554" s="315"/>
      <c r="Z554" s="315"/>
      <c r="AA554" s="315"/>
      <c r="AB554" s="317"/>
    </row>
    <row r="555" spans="2:28" customFormat="1" ht="15" customHeight="1" x14ac:dyDescent="0.3">
      <c r="B555" s="282"/>
      <c r="C555" s="337"/>
      <c r="D555" s="309">
        <v>1966</v>
      </c>
      <c r="E555" s="62">
        <f>SUMIF(A288:A294,"=1")/1</f>
        <v>1</v>
      </c>
      <c r="F555" s="62">
        <f>SUMIF(A288:A294,"=2")/2</f>
        <v>1</v>
      </c>
      <c r="G555" s="62">
        <f>SUMIF(A288:A294,"=3")/3</f>
        <v>4</v>
      </c>
      <c r="H555" s="62">
        <f>SUMIF(A288:A294,"=4")/4</f>
        <v>1</v>
      </c>
      <c r="I555" s="154">
        <f t="shared" si="53"/>
        <v>7</v>
      </c>
      <c r="J555" s="308"/>
      <c r="K555" s="310"/>
      <c r="L555" s="313"/>
      <c r="M555" s="311"/>
      <c r="N555" s="307"/>
      <c r="O555" s="308"/>
      <c r="P555" s="157"/>
      <c r="Q555" s="126"/>
      <c r="R555" s="222"/>
      <c r="S555" s="315"/>
      <c r="T555" s="316"/>
      <c r="U555" s="315"/>
      <c r="V555" s="315"/>
      <c r="W555" s="315"/>
      <c r="X555" s="315"/>
      <c r="Y555" s="315"/>
      <c r="Z555" s="315"/>
      <c r="AA555" s="315"/>
      <c r="AB555" s="317"/>
    </row>
    <row r="556" spans="2:28" customFormat="1" ht="15" customHeight="1" x14ac:dyDescent="0.3">
      <c r="B556" s="282"/>
      <c r="C556" s="271"/>
      <c r="D556" s="309">
        <v>1967</v>
      </c>
      <c r="E556" s="62">
        <f>SUMIF(A282:A287,"=1")/1</f>
        <v>2</v>
      </c>
      <c r="F556" s="62">
        <f>SUMIF(A282:A287,"=2")/2</f>
        <v>0</v>
      </c>
      <c r="G556" s="62">
        <f>SUMIF(A282:A287,"=3")/3</f>
        <v>4</v>
      </c>
      <c r="H556" s="62">
        <f>SUMIF(A282:A287,"=4")/4</f>
        <v>0</v>
      </c>
      <c r="I556" s="154">
        <f t="shared" si="53"/>
        <v>6</v>
      </c>
      <c r="J556" s="308"/>
      <c r="K556" s="310"/>
      <c r="L556" s="313"/>
      <c r="M556" s="311"/>
      <c r="N556" s="307"/>
      <c r="O556" s="308"/>
      <c r="P556" s="157"/>
      <c r="Q556" s="126"/>
      <c r="R556" s="222"/>
      <c r="S556" s="315"/>
      <c r="T556" s="316"/>
      <c r="U556" s="315"/>
      <c r="V556" s="315"/>
      <c r="W556" s="315"/>
      <c r="X556" s="315"/>
      <c r="Y556" s="315"/>
      <c r="Z556" s="315"/>
      <c r="AA556" s="315"/>
      <c r="AB556" s="317"/>
    </row>
    <row r="557" spans="2:28" customFormat="1" ht="15" customHeight="1" x14ac:dyDescent="0.3">
      <c r="B557" s="282"/>
      <c r="C557" s="271"/>
      <c r="D557" s="309">
        <v>1968</v>
      </c>
      <c r="E557" s="62">
        <f>SUMIF(A277:A281,"=1")/1</f>
        <v>0</v>
      </c>
      <c r="F557" s="62">
        <f>SUMIF(A277:A281,"=2")/2</f>
        <v>0</v>
      </c>
      <c r="G557" s="62">
        <f>SUMIF(A277:A281,"=3")/3</f>
        <v>4</v>
      </c>
      <c r="H557" s="62">
        <f>SUMIF(A277:A281,"=4")/4</f>
        <v>1</v>
      </c>
      <c r="I557" s="154">
        <f t="shared" si="53"/>
        <v>5</v>
      </c>
      <c r="J557" s="308"/>
      <c r="K557" s="310"/>
      <c r="L557" s="313"/>
      <c r="M557" s="311"/>
      <c r="N557" s="307"/>
      <c r="O557" s="308"/>
      <c r="P557" s="157"/>
      <c r="Q557" s="126"/>
      <c r="R557" s="222"/>
      <c r="S557" s="315"/>
      <c r="T557" s="316"/>
      <c r="U557" s="315"/>
      <c r="V557" s="315"/>
      <c r="W557" s="315"/>
      <c r="X557" s="315"/>
      <c r="Y557" s="315"/>
      <c r="Z557" s="315"/>
      <c r="AA557" s="315"/>
      <c r="AB557" s="317"/>
    </row>
    <row r="558" spans="2:28" customFormat="1" ht="15" customHeight="1" x14ac:dyDescent="0.3">
      <c r="B558" s="282"/>
      <c r="C558" s="271"/>
      <c r="D558" s="309">
        <v>1969</v>
      </c>
      <c r="E558" s="62">
        <f>SUMIF(A273:A276,"=1")/1</f>
        <v>0</v>
      </c>
      <c r="F558" s="62">
        <f>SUMIF(A273:A276,"=2")/2</f>
        <v>1</v>
      </c>
      <c r="G558" s="62">
        <f>SUMIF(A273:A276,"=3")/3</f>
        <v>2</v>
      </c>
      <c r="H558" s="62">
        <f>SUMIF(A273:A276,"=4")/4</f>
        <v>1</v>
      </c>
      <c r="I558" s="305">
        <f t="shared" si="53"/>
        <v>4</v>
      </c>
      <c r="J558" s="340"/>
      <c r="K558" s="341"/>
      <c r="L558" s="342"/>
      <c r="M558" s="343"/>
      <c r="N558" s="307"/>
      <c r="O558" s="308"/>
      <c r="P558" s="157"/>
      <c r="Q558" s="126"/>
      <c r="R558" s="222"/>
      <c r="S558" s="315"/>
      <c r="T558" s="316"/>
      <c r="U558" s="315"/>
      <c r="V558" s="315"/>
      <c r="W558" s="315"/>
      <c r="X558" s="315"/>
      <c r="Y558" s="315"/>
      <c r="Z558" s="315"/>
      <c r="AA558" s="315"/>
      <c r="AB558" s="317"/>
    </row>
    <row r="559" spans="2:28" customFormat="1" ht="15" customHeight="1" x14ac:dyDescent="0.3">
      <c r="B559" s="282"/>
      <c r="C559" s="271"/>
      <c r="D559" s="309">
        <v>1970</v>
      </c>
      <c r="E559" s="62">
        <f>SUMIF(A267:A272,"=1")/1</f>
        <v>1</v>
      </c>
      <c r="F559" s="62">
        <f>SUMIF(A267:A272,"=2")/2</f>
        <v>0</v>
      </c>
      <c r="G559" s="62">
        <f>SUMIF(A267:A272,"=3")/3</f>
        <v>5</v>
      </c>
      <c r="H559" s="62">
        <f>SUMIF(A267:A272,"=4")/4</f>
        <v>0</v>
      </c>
      <c r="I559" s="305">
        <f t="shared" si="53"/>
        <v>6</v>
      </c>
      <c r="J559" s="308"/>
      <c r="K559" s="310"/>
      <c r="L559" s="313"/>
      <c r="M559" s="311"/>
      <c r="N559" s="307"/>
      <c r="O559" s="308"/>
      <c r="P559" s="157"/>
      <c r="Q559" s="126"/>
      <c r="R559" s="222"/>
      <c r="S559" s="315"/>
      <c r="T559" s="316"/>
      <c r="U559" s="315"/>
      <c r="V559" s="315"/>
      <c r="W559" s="315"/>
      <c r="X559" s="315"/>
      <c r="Y559" s="315"/>
      <c r="Z559" s="315"/>
      <c r="AA559" s="315"/>
      <c r="AB559" s="317"/>
    </row>
    <row r="560" spans="2:28" customFormat="1" ht="15" customHeight="1" x14ac:dyDescent="0.3">
      <c r="B560" s="282"/>
      <c r="C560" s="337"/>
      <c r="D560" s="309">
        <v>1971</v>
      </c>
      <c r="E560" s="62">
        <f>SUMIF(A259:A266,"=1")/1</f>
        <v>3</v>
      </c>
      <c r="F560" s="62">
        <f>SUMIF(A259:A266,"=2")/2</f>
        <v>1</v>
      </c>
      <c r="G560" s="62">
        <f>SUMIF(A259:A266,"=3")/3</f>
        <v>4</v>
      </c>
      <c r="H560" s="62">
        <f>SUMIF(A259:A266,"=4")/4</f>
        <v>0</v>
      </c>
      <c r="I560" s="154">
        <f t="shared" si="53"/>
        <v>8</v>
      </c>
      <c r="J560" s="308"/>
      <c r="K560" s="310"/>
      <c r="L560" s="313"/>
      <c r="M560" s="311"/>
      <c r="N560" s="307"/>
      <c r="O560" s="308"/>
      <c r="P560" s="157"/>
      <c r="Q560" s="126"/>
      <c r="R560" s="222"/>
      <c r="S560" s="315"/>
      <c r="T560" s="316"/>
      <c r="U560" s="315"/>
      <c r="V560" s="315"/>
      <c r="W560" s="315"/>
      <c r="X560" s="315"/>
      <c r="Y560" s="315"/>
      <c r="Z560" s="315"/>
      <c r="AA560" s="315"/>
      <c r="AB560" s="317"/>
    </row>
    <row r="561" spans="2:28" customFormat="1" ht="15" customHeight="1" x14ac:dyDescent="0.3">
      <c r="B561" s="282"/>
      <c r="C561" s="337"/>
      <c r="D561" s="309">
        <v>1972</v>
      </c>
      <c r="E561" s="62">
        <f>SUMIF(A255:A258,"=1")/1</f>
        <v>1</v>
      </c>
      <c r="F561" s="62">
        <f>SUMIF(A255:A258,"=2")/2</f>
        <v>1</v>
      </c>
      <c r="G561" s="62">
        <f>SUMIF(A255:A258,"=3")/3</f>
        <v>2</v>
      </c>
      <c r="H561" s="62">
        <f>SUMIF(A255:A258,"=4")/4</f>
        <v>0</v>
      </c>
      <c r="I561" s="154">
        <f t="shared" si="53"/>
        <v>4</v>
      </c>
      <c r="J561" s="308"/>
      <c r="K561" s="310"/>
      <c r="L561" s="313"/>
      <c r="M561" s="311"/>
      <c r="N561" s="307"/>
      <c r="O561" s="308"/>
      <c r="P561" s="157"/>
      <c r="Q561" s="126"/>
      <c r="R561" s="222"/>
      <c r="S561" s="315"/>
      <c r="T561" s="316"/>
      <c r="U561" s="315"/>
      <c r="V561" s="315"/>
      <c r="W561" s="315"/>
      <c r="X561" s="315"/>
      <c r="Y561" s="315"/>
      <c r="Z561" s="315"/>
      <c r="AA561" s="315"/>
      <c r="AB561" s="317"/>
    </row>
    <row r="562" spans="2:28" customFormat="1" ht="15" customHeight="1" x14ac:dyDescent="0.3">
      <c r="B562" s="282"/>
      <c r="C562" s="271"/>
      <c r="D562" s="309">
        <v>1973</v>
      </c>
      <c r="E562" s="62">
        <f>SUMIF(A252:A254,"=1")/1</f>
        <v>0</v>
      </c>
      <c r="F562" s="62">
        <f>SUMIF(A252:A254,"=2")/2</f>
        <v>1</v>
      </c>
      <c r="G562" s="62">
        <f>SUMIF(A252:A254,"=3")/3</f>
        <v>2</v>
      </c>
      <c r="H562" s="62">
        <f>SUMIF(A252:A254,"=4")/4</f>
        <v>0</v>
      </c>
      <c r="I562" s="154">
        <f t="shared" si="53"/>
        <v>3</v>
      </c>
      <c r="J562" s="308"/>
      <c r="K562" s="310"/>
      <c r="L562" s="313"/>
      <c r="M562" s="311"/>
      <c r="N562" s="307"/>
      <c r="O562" s="308"/>
      <c r="P562" s="157"/>
      <c r="Q562" s="126"/>
      <c r="R562" s="222"/>
      <c r="S562" s="315"/>
      <c r="T562" s="316"/>
      <c r="U562" s="315"/>
      <c r="V562" s="315"/>
      <c r="W562" s="315"/>
      <c r="X562" s="315"/>
      <c r="Y562" s="315"/>
      <c r="Z562" s="315"/>
      <c r="AA562" s="315"/>
      <c r="AB562" s="317"/>
    </row>
    <row r="563" spans="2:28" customFormat="1" ht="15" customHeight="1" x14ac:dyDescent="0.3">
      <c r="B563" s="282"/>
      <c r="C563" s="271"/>
      <c r="D563" s="309">
        <v>1974</v>
      </c>
      <c r="E563" s="62">
        <f>SUMIF(A243:A251,"=1")/1</f>
        <v>1</v>
      </c>
      <c r="F563" s="62">
        <f>SUMIF(A243:A251,"=2")/2</f>
        <v>0</v>
      </c>
      <c r="G563" s="62">
        <f>SUMIF(A243:A251,"=3")/3</f>
        <v>8</v>
      </c>
      <c r="H563" s="62">
        <f>SUMIF(A243:A251,"=4")/4</f>
        <v>0</v>
      </c>
      <c r="I563" s="154">
        <f t="shared" si="53"/>
        <v>9</v>
      </c>
      <c r="J563" s="308"/>
      <c r="K563" s="310"/>
      <c r="L563" s="313"/>
      <c r="M563" s="311"/>
      <c r="N563" s="307"/>
      <c r="O563" s="308"/>
      <c r="P563" s="157"/>
      <c r="Q563" s="126"/>
      <c r="R563" s="222"/>
      <c r="S563" s="315"/>
      <c r="T563" s="316"/>
      <c r="U563" s="315"/>
      <c r="V563" s="315"/>
      <c r="W563" s="315"/>
      <c r="X563" s="315"/>
      <c r="Y563" s="315"/>
      <c r="Z563" s="315"/>
      <c r="AA563" s="315"/>
      <c r="AB563" s="317"/>
    </row>
    <row r="564" spans="2:28" customFormat="1" ht="15" customHeight="1" x14ac:dyDescent="0.3">
      <c r="B564" s="282"/>
      <c r="C564" s="271"/>
      <c r="D564" s="309">
        <v>1975</v>
      </c>
      <c r="E564" s="62">
        <f>SUMIF(A233:A242,"=1")/1</f>
        <v>0</v>
      </c>
      <c r="F564" s="62">
        <f>SUMIF(A233:A242,"=2")/2</f>
        <v>3</v>
      </c>
      <c r="G564" s="62">
        <f>SUMIF(A233:A242,"=3")/3</f>
        <v>4</v>
      </c>
      <c r="H564" s="62">
        <f>SUMIF(A233:A242,"=4")/4</f>
        <v>3</v>
      </c>
      <c r="I564" s="305">
        <f t="shared" si="53"/>
        <v>10</v>
      </c>
      <c r="J564" s="340"/>
      <c r="K564" s="341"/>
      <c r="L564" s="342"/>
      <c r="M564" s="343"/>
      <c r="N564" s="307"/>
      <c r="O564" s="308"/>
      <c r="P564" s="157"/>
      <c r="Q564" s="126"/>
      <c r="R564" s="222"/>
      <c r="S564" s="315"/>
      <c r="T564" s="316"/>
      <c r="U564" s="315"/>
      <c r="V564" s="315"/>
      <c r="W564" s="315"/>
      <c r="X564" s="315"/>
      <c r="Y564" s="315"/>
      <c r="Z564" s="315"/>
      <c r="AA564" s="315"/>
      <c r="AB564" s="317"/>
    </row>
    <row r="565" spans="2:28" customFormat="1" ht="15" customHeight="1" x14ac:dyDescent="0.3">
      <c r="B565" s="282"/>
      <c r="C565" s="271"/>
      <c r="D565" s="309">
        <v>1976</v>
      </c>
      <c r="E565" s="62">
        <f>SUMIF(A229:A232,"=1")/1</f>
        <v>0</v>
      </c>
      <c r="F565" s="62">
        <f>SUMIF(A229:A232,"=2")/2</f>
        <v>1</v>
      </c>
      <c r="G565" s="62">
        <f>SUMIF(A229:A232,"=3")/3</f>
        <v>3</v>
      </c>
      <c r="H565" s="62">
        <f>SUMIF(A229:A232,"=4")/4</f>
        <v>0</v>
      </c>
      <c r="I565" s="305">
        <f t="shared" si="53"/>
        <v>4</v>
      </c>
      <c r="J565" s="308"/>
      <c r="K565" s="310"/>
      <c r="L565" s="313"/>
      <c r="M565" s="311"/>
      <c r="N565" s="307"/>
      <c r="O565" s="308"/>
      <c r="P565" s="157"/>
      <c r="Q565" s="126"/>
      <c r="R565" s="222"/>
      <c r="S565" s="315"/>
      <c r="T565" s="316"/>
      <c r="U565" s="315"/>
      <c r="V565" s="315"/>
      <c r="W565" s="315"/>
      <c r="X565" s="315"/>
      <c r="Y565" s="315"/>
      <c r="Z565" s="315"/>
      <c r="AA565" s="315"/>
      <c r="AB565" s="317"/>
    </row>
    <row r="566" spans="2:28" customFormat="1" ht="15" customHeight="1" x14ac:dyDescent="0.3">
      <c r="B566" s="282"/>
      <c r="C566" s="337"/>
      <c r="D566" s="309">
        <v>1977</v>
      </c>
      <c r="E566" s="62">
        <f>SUMIF(A224:A228,"=1")/1</f>
        <v>0</v>
      </c>
      <c r="F566" s="62">
        <f>SUMIF(A224:A228,"=2")/2</f>
        <v>0</v>
      </c>
      <c r="G566" s="62">
        <f>SUMIF(A224:A228,"=3")/3</f>
        <v>5</v>
      </c>
      <c r="H566" s="62">
        <f>SUMIF(A224:A228,"=4")/4</f>
        <v>0</v>
      </c>
      <c r="I566" s="154">
        <f t="shared" si="53"/>
        <v>5</v>
      </c>
      <c r="J566" s="308"/>
      <c r="K566" s="310"/>
      <c r="L566" s="313"/>
      <c r="M566" s="311"/>
      <c r="N566" s="307"/>
      <c r="O566" s="308"/>
      <c r="P566" s="157"/>
      <c r="Q566" s="126"/>
      <c r="R566" s="222"/>
      <c r="S566" s="315"/>
      <c r="T566" s="316"/>
      <c r="U566" s="315"/>
      <c r="V566" s="315"/>
      <c r="W566" s="315"/>
      <c r="X566" s="315"/>
      <c r="Y566" s="315"/>
      <c r="Z566" s="315"/>
      <c r="AA566" s="315"/>
      <c r="AB566" s="317"/>
    </row>
    <row r="567" spans="2:28" customFormat="1" ht="15" customHeight="1" x14ac:dyDescent="0.3">
      <c r="B567" s="282"/>
      <c r="C567" s="337"/>
      <c r="D567" s="309">
        <v>1978</v>
      </c>
      <c r="E567" s="62">
        <f>SUMIF(A218:A223,"=1")/1</f>
        <v>0</v>
      </c>
      <c r="F567" s="62">
        <f>SUMIF(A218:A223,"=2")/2</f>
        <v>2</v>
      </c>
      <c r="G567" s="62">
        <f>SUMIF(A218:A223,"=3")/3</f>
        <v>4</v>
      </c>
      <c r="H567" s="62">
        <f>SUMIF(A218:A223,"=4")/4</f>
        <v>0</v>
      </c>
      <c r="I567" s="154">
        <f t="shared" si="53"/>
        <v>6</v>
      </c>
      <c r="J567" s="308"/>
      <c r="K567" s="310"/>
      <c r="L567" s="313"/>
      <c r="M567" s="311"/>
      <c r="N567" s="307"/>
      <c r="O567" s="308"/>
      <c r="P567" s="157"/>
      <c r="Q567" s="126"/>
      <c r="R567" s="222"/>
      <c r="S567" s="315"/>
      <c r="T567" s="316"/>
      <c r="U567" s="315"/>
      <c r="V567" s="315"/>
      <c r="W567" s="315"/>
      <c r="X567" s="315"/>
      <c r="Y567" s="315"/>
      <c r="Z567" s="315"/>
      <c r="AA567" s="315"/>
      <c r="AB567" s="317"/>
    </row>
    <row r="568" spans="2:28" customFormat="1" ht="15" customHeight="1" x14ac:dyDescent="0.3">
      <c r="B568" s="282"/>
      <c r="C568" s="271"/>
      <c r="D568" s="309">
        <v>1979</v>
      </c>
      <c r="E568" s="62">
        <f>SUMIF(A212:A217,"=1")/1</f>
        <v>0</v>
      </c>
      <c r="F568" s="62">
        <f>SUMIF(A212:A217,"=2")/2</f>
        <v>1</v>
      </c>
      <c r="G568" s="62">
        <f>SUMIF(A212:A217,"=3")/3</f>
        <v>4</v>
      </c>
      <c r="H568" s="62">
        <f>SUMIF(A212:A217,"=4")/4</f>
        <v>1</v>
      </c>
      <c r="I568" s="154">
        <f t="shared" ref="I568:I607" si="54">SUM(E568:H568)</f>
        <v>6</v>
      </c>
      <c r="J568" s="308"/>
      <c r="K568" s="310"/>
      <c r="L568" s="313"/>
      <c r="M568" s="311"/>
      <c r="N568" s="307"/>
      <c r="O568" s="308"/>
      <c r="P568" s="157"/>
      <c r="Q568" s="126"/>
      <c r="R568" s="222"/>
      <c r="S568" s="315"/>
      <c r="T568" s="316"/>
      <c r="U568" s="315"/>
      <c r="V568" s="315"/>
      <c r="W568" s="315"/>
      <c r="X568" s="315"/>
      <c r="Y568" s="315"/>
      <c r="Z568" s="315"/>
      <c r="AA568" s="315"/>
      <c r="AB568" s="317"/>
    </row>
    <row r="569" spans="2:28" customFormat="1" ht="15" customHeight="1" x14ac:dyDescent="0.3">
      <c r="B569" s="282"/>
      <c r="C569" s="271"/>
      <c r="D569" s="309">
        <v>1980</v>
      </c>
      <c r="E569" s="62">
        <f>SUMIF(A206:A211,"=1")/1</f>
        <v>1</v>
      </c>
      <c r="F569" s="62">
        <f>SUMIF(A206:A211,"=2")/2</f>
        <v>0</v>
      </c>
      <c r="G569" s="62">
        <f>SUMIF(A206:A211,"=3")/3</f>
        <v>5</v>
      </c>
      <c r="H569" s="62">
        <f>SUMIF(A206:A211,"=4")/4</f>
        <v>0</v>
      </c>
      <c r="I569" s="154">
        <f t="shared" si="54"/>
        <v>6</v>
      </c>
      <c r="J569" s="308"/>
      <c r="K569" s="310"/>
      <c r="L569" s="313"/>
      <c r="M569" s="311"/>
      <c r="N569" s="307"/>
      <c r="O569" s="308"/>
      <c r="P569" s="157"/>
      <c r="Q569" s="126"/>
      <c r="R569" s="222"/>
      <c r="S569" s="315"/>
      <c r="T569" s="316"/>
      <c r="U569" s="315"/>
      <c r="V569" s="315"/>
      <c r="W569" s="315"/>
      <c r="X569" s="315"/>
      <c r="Y569" s="315"/>
      <c r="Z569" s="315"/>
      <c r="AA569" s="315"/>
      <c r="AB569" s="317"/>
    </row>
    <row r="570" spans="2:28" customFormat="1" ht="15" customHeight="1" x14ac:dyDescent="0.3">
      <c r="B570" s="282"/>
      <c r="C570" s="271"/>
      <c r="D570" s="309">
        <v>1981</v>
      </c>
      <c r="E570" s="62">
        <f>SUMIF(A200:A205,"=1")/1</f>
        <v>1</v>
      </c>
      <c r="F570" s="62">
        <f>SUMIF(A200:A205,"=2")/2</f>
        <v>1</v>
      </c>
      <c r="G570" s="62">
        <f>SUMIF(A200:A205,"=3")/3</f>
        <v>4</v>
      </c>
      <c r="H570" s="62">
        <f>SUMIF(A200:A205,"=4")/4</f>
        <v>0</v>
      </c>
      <c r="I570" s="305">
        <f t="shared" si="54"/>
        <v>6</v>
      </c>
      <c r="J570" s="340"/>
      <c r="K570" s="341"/>
      <c r="L570" s="342"/>
      <c r="M570" s="343"/>
      <c r="N570" s="307"/>
      <c r="O570" s="308"/>
      <c r="P570" s="157"/>
      <c r="Q570" s="126"/>
      <c r="R570" s="222"/>
      <c r="S570" s="315"/>
      <c r="T570" s="316"/>
      <c r="U570" s="315"/>
      <c r="V570" s="315"/>
      <c r="W570" s="315"/>
      <c r="X570" s="315"/>
      <c r="Y570" s="315"/>
      <c r="Z570" s="315"/>
      <c r="AA570" s="315"/>
      <c r="AB570" s="317"/>
    </row>
    <row r="571" spans="2:28" customFormat="1" ht="15" customHeight="1" x14ac:dyDescent="0.3">
      <c r="B571" s="282"/>
      <c r="C571" s="271"/>
      <c r="D571" s="309">
        <v>1982</v>
      </c>
      <c r="E571" s="62">
        <f>SUMIF(A198:A199,"=1")/1</f>
        <v>1</v>
      </c>
      <c r="F571" s="62">
        <f>SUMIF(A198:A199,"=2")/2</f>
        <v>0</v>
      </c>
      <c r="G571" s="62">
        <f>SUMIF(A198:A199,"=3")/3</f>
        <v>1</v>
      </c>
      <c r="H571" s="62">
        <f>SUMIF(A198:A199,"=4")/4</f>
        <v>0</v>
      </c>
      <c r="I571" s="305">
        <f t="shared" si="54"/>
        <v>2</v>
      </c>
      <c r="J571" s="308"/>
      <c r="K571" s="310"/>
      <c r="L571" s="313"/>
      <c r="M571" s="311"/>
      <c r="N571" s="307"/>
      <c r="O571" s="308"/>
      <c r="P571" s="157"/>
      <c r="Q571" s="126"/>
      <c r="R571" s="222"/>
      <c r="S571" s="315"/>
      <c r="T571" s="316"/>
      <c r="U571" s="315"/>
      <c r="V571" s="315"/>
      <c r="W571" s="315"/>
      <c r="X571" s="315"/>
      <c r="Y571" s="315"/>
      <c r="Z571" s="315"/>
      <c r="AA571" s="315"/>
      <c r="AB571" s="317"/>
    </row>
    <row r="572" spans="2:28" customFormat="1" ht="15" customHeight="1" x14ac:dyDescent="0.3">
      <c r="B572" s="282"/>
      <c r="C572" s="337"/>
      <c r="D572" s="309">
        <v>1983</v>
      </c>
      <c r="E572" s="62">
        <f>SUMIF(A194:A197,"=1")/1</f>
        <v>0</v>
      </c>
      <c r="F572" s="62">
        <f>SUMIF(A194:A197,"=2")/2</f>
        <v>0</v>
      </c>
      <c r="G572" s="62">
        <f>SUMIF(A194:A197,"=3")/3</f>
        <v>2</v>
      </c>
      <c r="H572" s="62">
        <f>SUMIF(A194:A197,"=4")/4</f>
        <v>2</v>
      </c>
      <c r="I572" s="154">
        <f t="shared" si="54"/>
        <v>4</v>
      </c>
      <c r="J572" s="308"/>
      <c r="K572" s="310"/>
      <c r="L572" s="313"/>
      <c r="M572" s="311"/>
      <c r="N572" s="307"/>
      <c r="O572" s="308"/>
      <c r="P572" s="157"/>
      <c r="Q572" s="126"/>
      <c r="R572" s="222"/>
      <c r="S572" s="315"/>
      <c r="T572" s="316"/>
      <c r="U572" s="315"/>
      <c r="V572" s="315"/>
      <c r="W572" s="315"/>
      <c r="X572" s="315"/>
      <c r="Y572" s="315"/>
      <c r="Z572" s="315"/>
      <c r="AA572" s="315"/>
      <c r="AB572" s="317"/>
    </row>
    <row r="573" spans="2:28" customFormat="1" ht="15" customHeight="1" x14ac:dyDescent="0.3">
      <c r="B573" s="282"/>
      <c r="C573" s="337"/>
      <c r="D573" s="309">
        <v>1984</v>
      </c>
      <c r="E573" s="62">
        <f>SUMIF(A190:A193,"=1")/1</f>
        <v>0</v>
      </c>
      <c r="F573" s="62">
        <f>SUMIF(A190:A193,"=2")/2</f>
        <v>0</v>
      </c>
      <c r="G573" s="62">
        <f>SUMIF(A190:A193,"=3")/3</f>
        <v>4</v>
      </c>
      <c r="H573" s="62">
        <f>SUMIF(A190:A193,"=4")/4</f>
        <v>0</v>
      </c>
      <c r="I573" s="154">
        <f t="shared" si="54"/>
        <v>4</v>
      </c>
      <c r="J573" s="308"/>
      <c r="K573" s="310"/>
      <c r="L573" s="313"/>
      <c r="M573" s="311"/>
      <c r="N573" s="307"/>
      <c r="O573" s="308"/>
      <c r="P573" s="157"/>
      <c r="Q573" s="126"/>
      <c r="R573" s="222"/>
      <c r="S573" s="315"/>
      <c r="T573" s="316"/>
      <c r="U573" s="315"/>
      <c r="V573" s="315"/>
      <c r="W573" s="315"/>
      <c r="X573" s="315"/>
      <c r="Y573" s="315"/>
      <c r="Z573" s="315"/>
      <c r="AA573" s="315"/>
      <c r="AB573" s="317"/>
    </row>
    <row r="574" spans="2:28" customFormat="1" ht="15" customHeight="1" x14ac:dyDescent="0.3">
      <c r="B574" s="282"/>
      <c r="C574" s="271"/>
      <c r="D574" s="309">
        <v>1985</v>
      </c>
      <c r="E574" s="62">
        <f>SUMIF(A180:A189,"=1")/1</f>
        <v>2</v>
      </c>
      <c r="F574" s="62">
        <f>SUMIF(A180:A189,"=2")/2</f>
        <v>2</v>
      </c>
      <c r="G574" s="62">
        <f>SUMIF(A180:A189,"=3")/3</f>
        <v>5</v>
      </c>
      <c r="H574" s="62">
        <f>SUMIF(A180:A189,"=4")/4</f>
        <v>1</v>
      </c>
      <c r="I574" s="154">
        <f t="shared" si="54"/>
        <v>10</v>
      </c>
      <c r="J574" s="308"/>
      <c r="K574" s="310"/>
      <c r="L574" s="313"/>
      <c r="M574" s="311"/>
      <c r="N574" s="307"/>
      <c r="O574" s="308"/>
      <c r="P574" s="157"/>
      <c r="Q574" s="126"/>
      <c r="R574" s="222"/>
      <c r="S574" s="315"/>
      <c r="T574" s="316"/>
      <c r="U574" s="315"/>
      <c r="V574" s="315"/>
      <c r="W574" s="315"/>
      <c r="X574" s="315"/>
      <c r="Y574" s="315"/>
      <c r="Z574" s="315"/>
      <c r="AA574" s="315"/>
      <c r="AB574" s="317"/>
    </row>
    <row r="575" spans="2:28" customFormat="1" ht="15" customHeight="1" x14ac:dyDescent="0.3">
      <c r="B575" s="282"/>
      <c r="C575" s="271"/>
      <c r="D575" s="309">
        <v>1986</v>
      </c>
      <c r="E575" s="62">
        <f>SUMIF(A170:A178,"=1")/1</f>
        <v>0</v>
      </c>
      <c r="F575" s="62">
        <f>SUMIF(A170:A178,"=2")/2</f>
        <v>3</v>
      </c>
      <c r="G575" s="62">
        <f>SUMIF(A170:A178,"=3")/3</f>
        <v>6</v>
      </c>
      <c r="H575" s="62">
        <f>SUMIF(A170:A178,"=4")/4</f>
        <v>0</v>
      </c>
      <c r="I575" s="154">
        <f t="shared" si="54"/>
        <v>9</v>
      </c>
      <c r="J575" s="308"/>
      <c r="K575" s="310"/>
      <c r="L575" s="313"/>
      <c r="M575" s="311"/>
      <c r="N575" s="307"/>
      <c r="O575" s="308"/>
      <c r="P575" s="157"/>
      <c r="Q575" s="126"/>
      <c r="R575" s="222"/>
      <c r="S575" s="315"/>
      <c r="T575" s="316"/>
      <c r="U575" s="315"/>
      <c r="V575" s="315"/>
      <c r="W575" s="315"/>
      <c r="X575" s="315"/>
      <c r="Y575" s="315"/>
      <c r="Z575" s="315"/>
      <c r="AA575" s="315"/>
      <c r="AB575" s="317"/>
    </row>
    <row r="576" spans="2:28" customFormat="1" ht="15" customHeight="1" x14ac:dyDescent="0.3">
      <c r="B576" s="282"/>
      <c r="C576" s="271"/>
      <c r="D576" s="309">
        <v>1987</v>
      </c>
      <c r="E576" s="62">
        <f>SUMIF(A165:A169,"=1")/1</f>
        <v>0</v>
      </c>
      <c r="F576" s="62">
        <f>SUMIF(A165:A169,"=2")/2</f>
        <v>1</v>
      </c>
      <c r="G576" s="62">
        <f>SUMIF(A165:A169,"=3")/3</f>
        <v>3</v>
      </c>
      <c r="H576" s="62">
        <f>SUMIF(A165:A169,"=4")/4</f>
        <v>1</v>
      </c>
      <c r="I576" s="305">
        <f t="shared" si="54"/>
        <v>5</v>
      </c>
      <c r="J576" s="340"/>
      <c r="K576" s="341"/>
      <c r="L576" s="342"/>
      <c r="M576" s="343"/>
      <c r="N576" s="307"/>
      <c r="O576" s="308"/>
      <c r="P576" s="157"/>
      <c r="Q576" s="126"/>
      <c r="R576" s="222"/>
      <c r="S576" s="315"/>
      <c r="T576" s="316"/>
      <c r="U576" s="315"/>
      <c r="V576" s="315"/>
      <c r="W576" s="315"/>
      <c r="X576" s="315"/>
      <c r="Y576" s="315"/>
      <c r="Z576" s="315"/>
      <c r="AA576" s="315"/>
      <c r="AB576" s="317"/>
    </row>
    <row r="577" spans="2:28" customFormat="1" ht="15" customHeight="1" x14ac:dyDescent="0.3">
      <c r="B577" s="282"/>
      <c r="C577" s="271"/>
      <c r="D577" s="309">
        <v>1988</v>
      </c>
      <c r="E577" s="62">
        <f>SUMIF(A159:A164,"=1")/1</f>
        <v>1</v>
      </c>
      <c r="F577" s="62">
        <f>SUMIF(A159:A164,"=2")/2</f>
        <v>1</v>
      </c>
      <c r="G577" s="62">
        <f>SUMIF(A159:A164,"=3")/3</f>
        <v>3</v>
      </c>
      <c r="H577" s="62">
        <f>SUMIF(A159:A164,"=4")/4</f>
        <v>1</v>
      </c>
      <c r="I577" s="305">
        <f t="shared" si="54"/>
        <v>6</v>
      </c>
      <c r="J577" s="308"/>
      <c r="K577" s="310"/>
      <c r="L577" s="313"/>
      <c r="M577" s="311"/>
      <c r="N577" s="307"/>
      <c r="O577" s="308"/>
      <c r="P577" s="157"/>
      <c r="Q577" s="126"/>
      <c r="R577" s="222"/>
      <c r="S577" s="315"/>
      <c r="T577" s="316"/>
      <c r="U577" s="315"/>
      <c r="V577" s="315"/>
      <c r="W577" s="315"/>
      <c r="X577" s="315"/>
      <c r="Y577" s="315"/>
      <c r="Z577" s="315"/>
      <c r="AA577" s="315"/>
      <c r="AB577" s="317"/>
    </row>
    <row r="578" spans="2:28" customFormat="1" ht="15" customHeight="1" x14ac:dyDescent="0.3">
      <c r="B578" s="282"/>
      <c r="C578" s="337"/>
      <c r="D578" s="309">
        <v>1989</v>
      </c>
      <c r="E578" s="62">
        <f>SUMIF(A152:A158,"=1")/1</f>
        <v>0</v>
      </c>
      <c r="F578" s="62">
        <f>SUMIF(A152:A158,"=2")/2</f>
        <v>1</v>
      </c>
      <c r="G578" s="62">
        <f>SUMIF(A152:A158,"=3")/3</f>
        <v>6</v>
      </c>
      <c r="H578" s="62">
        <f>SUMIF(A152:A158,"=4")/4</f>
        <v>0</v>
      </c>
      <c r="I578" s="154">
        <f t="shared" si="54"/>
        <v>7</v>
      </c>
      <c r="J578" s="308"/>
      <c r="K578" s="310"/>
      <c r="L578" s="313"/>
      <c r="M578" s="311"/>
      <c r="N578" s="307"/>
      <c r="O578" s="308"/>
      <c r="P578" s="157"/>
      <c r="Q578" s="126"/>
      <c r="R578" s="222"/>
      <c r="S578" s="315"/>
      <c r="T578" s="316"/>
      <c r="U578" s="315"/>
      <c r="V578" s="315"/>
      <c r="W578" s="315"/>
      <c r="X578" s="315"/>
      <c r="Y578" s="315"/>
      <c r="Z578" s="315"/>
      <c r="AA578" s="315"/>
      <c r="AB578" s="317"/>
    </row>
    <row r="579" spans="2:28" customFormat="1" ht="15" customHeight="1" x14ac:dyDescent="0.3">
      <c r="B579" s="282"/>
      <c r="C579" s="337"/>
      <c r="D579" s="309">
        <v>1990</v>
      </c>
      <c r="E579" s="62">
        <f>SUMIF(A150:A151,"=1")/1</f>
        <v>0</v>
      </c>
      <c r="F579" s="62">
        <f>SUMIF(A150:A151,"=2")/2</f>
        <v>2</v>
      </c>
      <c r="G579" s="62">
        <f>SUMIF(A150:A151,"=3")/3</f>
        <v>0</v>
      </c>
      <c r="H579" s="62">
        <f>SUMIF(A150:A151,"=4")/4</f>
        <v>0</v>
      </c>
      <c r="I579" s="154">
        <f t="shared" si="54"/>
        <v>2</v>
      </c>
      <c r="J579" s="308"/>
      <c r="K579" s="310"/>
      <c r="L579" s="313"/>
      <c r="M579" s="311"/>
      <c r="N579" s="307"/>
      <c r="O579" s="308"/>
      <c r="P579" s="157"/>
      <c r="Q579" s="126"/>
      <c r="R579" s="222"/>
      <c r="S579" s="315"/>
      <c r="T579" s="316"/>
      <c r="U579" s="315"/>
      <c r="V579" s="315"/>
      <c r="W579" s="315"/>
      <c r="X579" s="315"/>
      <c r="Y579" s="315"/>
      <c r="Z579" s="315"/>
      <c r="AA579" s="315"/>
      <c r="AB579" s="317"/>
    </row>
    <row r="580" spans="2:28" customFormat="1" ht="15" customHeight="1" x14ac:dyDescent="0.3">
      <c r="B580" s="282"/>
      <c r="C580" s="271"/>
      <c r="D580" s="309">
        <v>1991</v>
      </c>
      <c r="E580" s="62">
        <f>SUMIF(A147:A149,"=1")/1</f>
        <v>0</v>
      </c>
      <c r="F580" s="62">
        <f>SUMIF(A147:A149,"=2")/2</f>
        <v>0</v>
      </c>
      <c r="G580" s="62">
        <f>SUMIF(A147:A149,"=3")/3</f>
        <v>3</v>
      </c>
      <c r="H580" s="62">
        <f>SUMIF(A147:A149,"=4")/4</f>
        <v>0</v>
      </c>
      <c r="I580" s="154">
        <f t="shared" si="54"/>
        <v>3</v>
      </c>
      <c r="J580" s="308"/>
      <c r="K580" s="310"/>
      <c r="L580" s="313"/>
      <c r="M580" s="311"/>
      <c r="N580" s="307"/>
      <c r="O580" s="308"/>
      <c r="P580" s="157"/>
      <c r="Q580" s="126"/>
      <c r="R580" s="222"/>
      <c r="S580" s="315"/>
      <c r="T580" s="316"/>
      <c r="U580" s="315"/>
      <c r="V580" s="315"/>
      <c r="W580" s="315"/>
      <c r="X580" s="315"/>
      <c r="Y580" s="315"/>
      <c r="Z580" s="315"/>
      <c r="AA580" s="315"/>
      <c r="AB580" s="317"/>
    </row>
    <row r="581" spans="2:28" customFormat="1" ht="15" customHeight="1" x14ac:dyDescent="0.3">
      <c r="B581" s="282"/>
      <c r="C581" s="271"/>
      <c r="D581" s="309">
        <v>1992</v>
      </c>
      <c r="E581" s="62">
        <f>SUMIF(A144:A146,"=1")/1</f>
        <v>1</v>
      </c>
      <c r="F581" s="62">
        <f>SUMIF(A144:A146,"=2")/2</f>
        <v>1</v>
      </c>
      <c r="G581" s="62">
        <f>SUMIF(A144:A146,"=3")/3</f>
        <v>1</v>
      </c>
      <c r="H581" s="62">
        <f>SUMIF(A144:A146,"=4")/4</f>
        <v>0</v>
      </c>
      <c r="I581" s="154">
        <f t="shared" si="54"/>
        <v>3</v>
      </c>
      <c r="J581" s="308"/>
      <c r="K581" s="310"/>
      <c r="L581" s="313"/>
      <c r="M581" s="311"/>
      <c r="N581" s="307"/>
      <c r="O581" s="308"/>
      <c r="P581" s="157"/>
      <c r="Q581" s="126"/>
      <c r="R581" s="222"/>
      <c r="S581" s="315"/>
      <c r="T581" s="316"/>
      <c r="U581" s="315"/>
      <c r="V581" s="315"/>
      <c r="W581" s="315"/>
      <c r="X581" s="315"/>
      <c r="Y581" s="315"/>
      <c r="Z581" s="315"/>
      <c r="AA581" s="315"/>
      <c r="AB581" s="317"/>
    </row>
    <row r="582" spans="2:28" customFormat="1" ht="15" customHeight="1" x14ac:dyDescent="0.3">
      <c r="B582" s="282"/>
      <c r="C582" s="271"/>
      <c r="D582" s="309">
        <v>1993</v>
      </c>
      <c r="E582" s="62">
        <f>SUMIF(A135:A143,"=1")/1</f>
        <v>0</v>
      </c>
      <c r="F582" s="62">
        <f>SUMIF(A135:A143,"=2")/2</f>
        <v>3</v>
      </c>
      <c r="G582" s="62">
        <f>SUMIF(A135:A143,"=3")/3</f>
        <v>6</v>
      </c>
      <c r="H582" s="62">
        <f>SUMIF(A135:A143,"=4")/4</f>
        <v>0</v>
      </c>
      <c r="I582" s="305">
        <f t="shared" si="54"/>
        <v>9</v>
      </c>
      <c r="J582" s="340"/>
      <c r="K582" s="341"/>
      <c r="L582" s="342"/>
      <c r="M582" s="343"/>
      <c r="N582" s="307"/>
      <c r="O582" s="308"/>
      <c r="P582" s="157"/>
      <c r="Q582" s="126"/>
      <c r="R582" s="222"/>
      <c r="S582" s="315"/>
      <c r="T582" s="316"/>
      <c r="U582" s="315"/>
      <c r="V582" s="315"/>
      <c r="W582" s="315"/>
      <c r="X582" s="315"/>
      <c r="Y582" s="315"/>
      <c r="Z582" s="315"/>
      <c r="AA582" s="315"/>
      <c r="AB582" s="317"/>
    </row>
    <row r="583" spans="2:28" customFormat="1" ht="15" customHeight="1" x14ac:dyDescent="0.3">
      <c r="B583" s="282"/>
      <c r="C583" s="271"/>
      <c r="D583" s="309">
        <v>1994</v>
      </c>
      <c r="E583" s="62">
        <f>SUMIF(A125:A134,"=1")/1</f>
        <v>4</v>
      </c>
      <c r="F583" s="62">
        <f>SUMIF(A125:A134,"=2")/2</f>
        <v>1</v>
      </c>
      <c r="G583" s="62">
        <f>SUMIF(A125:A134,"=3")/3</f>
        <v>3</v>
      </c>
      <c r="H583" s="62">
        <f>SUMIF(A125:A134,"=4")/4</f>
        <v>2</v>
      </c>
      <c r="I583" s="305">
        <f t="shared" si="54"/>
        <v>10</v>
      </c>
      <c r="J583" s="308"/>
      <c r="K583" s="310"/>
      <c r="L583" s="313"/>
      <c r="M583" s="311"/>
      <c r="N583" s="307"/>
      <c r="O583" s="308"/>
      <c r="P583" s="157"/>
      <c r="Q583" s="126"/>
      <c r="R583" s="222"/>
      <c r="S583" s="315"/>
      <c r="T583" s="316"/>
      <c r="U583" s="315"/>
      <c r="V583" s="315"/>
      <c r="W583" s="315"/>
      <c r="X583" s="315"/>
      <c r="Y583" s="315"/>
      <c r="Z583" s="315"/>
      <c r="AA583" s="315"/>
      <c r="AB583" s="317"/>
    </row>
    <row r="584" spans="2:28" customFormat="1" ht="15" customHeight="1" x14ac:dyDescent="0.3">
      <c r="B584" s="282"/>
      <c r="C584" s="271"/>
      <c r="D584" s="309">
        <v>1995</v>
      </c>
      <c r="E584" s="62">
        <f>SUMIF(A119:A124,"=1")/1</f>
        <v>1</v>
      </c>
      <c r="F584" s="62">
        <f>SUMIF(A119:A124,"=2")/2</f>
        <v>1</v>
      </c>
      <c r="G584" s="62">
        <f>SUMIF(A119:A124,"=3")/3</f>
        <v>4</v>
      </c>
      <c r="H584" s="62">
        <f>SUMIF(A119:A124,"=4")/4</f>
        <v>0</v>
      </c>
      <c r="I584" s="305">
        <f t="shared" si="54"/>
        <v>6</v>
      </c>
      <c r="J584" s="308"/>
      <c r="K584" s="310"/>
      <c r="L584" s="313"/>
      <c r="M584" s="311"/>
      <c r="N584" s="307"/>
      <c r="O584" s="308"/>
      <c r="P584" s="157"/>
      <c r="Q584" s="126"/>
      <c r="R584" s="222"/>
      <c r="S584" s="315"/>
      <c r="T584" s="316"/>
      <c r="U584" s="315"/>
      <c r="V584" s="315"/>
      <c r="W584" s="315"/>
      <c r="X584" s="315"/>
      <c r="Y584" s="315"/>
      <c r="Z584" s="315"/>
      <c r="AA584" s="315"/>
      <c r="AB584" s="317"/>
    </row>
    <row r="585" spans="2:28" customFormat="1" ht="15" customHeight="1" x14ac:dyDescent="0.3">
      <c r="B585" s="282"/>
      <c r="C585" s="271"/>
      <c r="D585" s="309">
        <v>1996</v>
      </c>
      <c r="E585" s="62">
        <f>SUMIF(A113:A118,"=1")/1</f>
        <v>1</v>
      </c>
      <c r="F585" s="62">
        <f>SUMIF(A113:A118,"=2")/2</f>
        <v>3</v>
      </c>
      <c r="G585" s="62">
        <f>SUMIF(A113:A118,"=3")/3</f>
        <v>2</v>
      </c>
      <c r="H585" s="62">
        <f>SUMIF(A113:A118,"=4")/4</f>
        <v>0</v>
      </c>
      <c r="I585" s="305">
        <f t="shared" si="54"/>
        <v>6</v>
      </c>
      <c r="J585" s="340"/>
      <c r="K585" s="341"/>
      <c r="L585" s="342"/>
      <c r="M585" s="343"/>
      <c r="N585" s="307"/>
      <c r="O585" s="308"/>
      <c r="P585" s="157"/>
      <c r="Q585" s="126"/>
      <c r="R585" s="222"/>
      <c r="S585" s="315"/>
      <c r="T585" s="316"/>
      <c r="U585" s="315"/>
      <c r="V585" s="315"/>
      <c r="W585" s="315"/>
      <c r="X585" s="315"/>
      <c r="Y585" s="315"/>
      <c r="Z585" s="315"/>
      <c r="AA585" s="315"/>
      <c r="AB585" s="317"/>
    </row>
    <row r="586" spans="2:28" customFormat="1" ht="15" customHeight="1" x14ac:dyDescent="0.3">
      <c r="B586" s="282"/>
      <c r="C586" s="271"/>
      <c r="D586" s="309">
        <v>1997</v>
      </c>
      <c r="E586" s="62">
        <f>SUMIF(A106:A112,"=1")/1</f>
        <v>0</v>
      </c>
      <c r="F586" s="62">
        <f>SUMIF(A106:A112,"=2")/2</f>
        <v>2</v>
      </c>
      <c r="G586" s="62">
        <f>SUMIF(A106:A112,"=3")/3</f>
        <v>5</v>
      </c>
      <c r="H586" s="62">
        <f>SUMIF(A106:A112,"=4")/4</f>
        <v>0</v>
      </c>
      <c r="I586" s="305">
        <f t="shared" si="54"/>
        <v>7</v>
      </c>
      <c r="J586" s="308"/>
      <c r="K586" s="310"/>
      <c r="L586" s="313"/>
      <c r="M586" s="311"/>
      <c r="N586" s="307"/>
      <c r="O586" s="308"/>
      <c r="P586" s="157"/>
      <c r="Q586" s="126"/>
      <c r="R586" s="222"/>
      <c r="S586" s="315"/>
      <c r="T586" s="316"/>
      <c r="U586" s="315"/>
      <c r="V586" s="315"/>
      <c r="W586" s="315"/>
      <c r="X586" s="315"/>
      <c r="Y586" s="315"/>
      <c r="Z586" s="315"/>
      <c r="AA586" s="315"/>
      <c r="AB586" s="317"/>
    </row>
    <row r="587" spans="2:28" customFormat="1" ht="15" customHeight="1" x14ac:dyDescent="0.3">
      <c r="B587" s="282"/>
      <c r="C587" s="337"/>
      <c r="D587" s="309">
        <v>1998</v>
      </c>
      <c r="E587" s="62">
        <f>SUMIF(A103:A105,"=1")/1</f>
        <v>1</v>
      </c>
      <c r="F587" s="62">
        <f>SUMIF(A103:A105,"=2")/2</f>
        <v>0</v>
      </c>
      <c r="G587" s="62">
        <f>SUMIF(A103:A105,"=3")/3</f>
        <v>2</v>
      </c>
      <c r="H587" s="62">
        <f>SUMIF(A103:A105,"=4")/4</f>
        <v>0</v>
      </c>
      <c r="I587" s="154">
        <f t="shared" si="54"/>
        <v>3</v>
      </c>
      <c r="J587" s="308"/>
      <c r="K587" s="310"/>
      <c r="L587" s="313"/>
      <c r="M587" s="311"/>
      <c r="N587" s="307"/>
      <c r="O587" s="308"/>
      <c r="P587" s="157"/>
      <c r="Q587" s="126"/>
      <c r="R587" s="222"/>
      <c r="S587" s="315"/>
      <c r="T587" s="316"/>
      <c r="U587" s="315"/>
      <c r="V587" s="315"/>
      <c r="W587" s="315"/>
      <c r="X587" s="315"/>
      <c r="Y587" s="315"/>
      <c r="Z587" s="315"/>
      <c r="AA587" s="315"/>
      <c r="AB587" s="317"/>
    </row>
    <row r="588" spans="2:28" customFormat="1" ht="15" customHeight="1" x14ac:dyDescent="0.3">
      <c r="B588" s="282"/>
      <c r="C588" s="337"/>
      <c r="D588" s="309">
        <v>1999</v>
      </c>
      <c r="E588" s="62">
        <f>SUMIF(A100:A102,"=1")/1</f>
        <v>1</v>
      </c>
      <c r="F588" s="62">
        <f>SUMIF(A100:A102,"=2")/2</f>
        <v>1</v>
      </c>
      <c r="G588" s="62">
        <f>SUMIF(A100:A102,"=3")/3</f>
        <v>1</v>
      </c>
      <c r="H588" s="62">
        <f>SUMIF(A100:A102,"=4")/4</f>
        <v>0</v>
      </c>
      <c r="I588" s="154">
        <f t="shared" si="54"/>
        <v>3</v>
      </c>
      <c r="J588" s="308"/>
      <c r="K588" s="310"/>
      <c r="L588" s="313"/>
      <c r="M588" s="311"/>
      <c r="N588" s="307"/>
      <c r="O588" s="308"/>
      <c r="P588" s="157"/>
      <c r="Q588" s="126"/>
      <c r="R588" s="222"/>
      <c r="S588" s="315"/>
      <c r="T588" s="316"/>
      <c r="U588" s="315"/>
      <c r="V588" s="315"/>
      <c r="W588" s="315"/>
      <c r="X588" s="315"/>
      <c r="Y588" s="315"/>
      <c r="Z588" s="315"/>
      <c r="AA588" s="315"/>
      <c r="AB588" s="317"/>
    </row>
    <row r="589" spans="2:28" customFormat="1" ht="15" customHeight="1" x14ac:dyDescent="0.3">
      <c r="B589" s="282"/>
      <c r="C589" s="271"/>
      <c r="D589" s="309">
        <v>2000</v>
      </c>
      <c r="E589" s="62">
        <f>SUMIF(A95:A99,"=1")/1</f>
        <v>4</v>
      </c>
      <c r="F589" s="62">
        <f>SUMIF(A95:A99,"=2")/2</f>
        <v>0</v>
      </c>
      <c r="G589" s="62">
        <f>SUMIF(A95:A99,"=3")/3</f>
        <v>1</v>
      </c>
      <c r="H589" s="62">
        <f>SUMIF(A95:A99,"=4")/4</f>
        <v>0</v>
      </c>
      <c r="I589" s="154">
        <f t="shared" si="54"/>
        <v>5</v>
      </c>
      <c r="J589" s="308"/>
      <c r="K589" s="310"/>
      <c r="L589" s="313"/>
      <c r="M589" s="311"/>
      <c r="N589" s="307"/>
      <c r="O589" s="308"/>
      <c r="P589" s="157"/>
      <c r="Q589" s="126"/>
      <c r="R589" s="222"/>
      <c r="S589" s="315"/>
      <c r="T589" s="316"/>
      <c r="U589" s="315"/>
      <c r="V589" s="315"/>
      <c r="W589" s="315"/>
      <c r="X589" s="315"/>
      <c r="Y589" s="315"/>
      <c r="Z589" s="315"/>
      <c r="AA589" s="315"/>
      <c r="AB589" s="317"/>
    </row>
    <row r="590" spans="2:28" customFormat="1" ht="15" customHeight="1" x14ac:dyDescent="0.3">
      <c r="B590" s="282"/>
      <c r="C590" s="271"/>
      <c r="D590" s="309">
        <v>2001</v>
      </c>
      <c r="E590" s="62">
        <f>SUMIF(A92:A94,"=1")/1</f>
        <v>0</v>
      </c>
      <c r="F590" s="62">
        <f>SUMIF(A92:A94,"=2")/2</f>
        <v>1</v>
      </c>
      <c r="G590" s="62">
        <f>SUMIF(A92:A94,"=3")/3</f>
        <v>0</v>
      </c>
      <c r="H590" s="62">
        <f>SUMIF(A92:A94,"=4")/4</f>
        <v>2</v>
      </c>
      <c r="I590" s="154">
        <f t="shared" si="54"/>
        <v>3</v>
      </c>
      <c r="J590" s="308"/>
      <c r="K590" s="310"/>
      <c r="L590" s="313"/>
      <c r="M590" s="311"/>
      <c r="N590" s="307"/>
      <c r="O590" s="308"/>
      <c r="P590" s="157"/>
      <c r="Q590" s="126"/>
      <c r="R590" s="222"/>
      <c r="S590" s="315"/>
      <c r="T590" s="316"/>
      <c r="U590" s="315"/>
      <c r="V590" s="315"/>
      <c r="W590" s="315"/>
      <c r="X590" s="315"/>
      <c r="Y590" s="315"/>
      <c r="Z590" s="315"/>
      <c r="AA590" s="315"/>
      <c r="AB590" s="317"/>
    </row>
    <row r="591" spans="2:28" customFormat="1" ht="15" customHeight="1" x14ac:dyDescent="0.3">
      <c r="B591" s="282"/>
      <c r="C591" s="271"/>
      <c r="D591" s="309">
        <v>2002</v>
      </c>
      <c r="E591" s="62">
        <f>SUMIF(A87:A91,"=1")/1</f>
        <v>1</v>
      </c>
      <c r="F591" s="62">
        <f>SUMIF(A87:A91,"=2")/2</f>
        <v>0</v>
      </c>
      <c r="G591" s="62">
        <f>SUMIF(A87:A91,"=3")/3</f>
        <v>3</v>
      </c>
      <c r="H591" s="62">
        <f>SUMIF(A87:A91,"=4")/4</f>
        <v>1</v>
      </c>
      <c r="I591" s="305">
        <f t="shared" si="54"/>
        <v>5</v>
      </c>
      <c r="J591" s="340"/>
      <c r="K591" s="341"/>
      <c r="L591" s="342"/>
      <c r="M591" s="343"/>
      <c r="N591" s="307"/>
      <c r="O591" s="308"/>
      <c r="P591" s="157"/>
      <c r="Q591" s="126"/>
      <c r="R591" s="222"/>
      <c r="S591" s="315"/>
      <c r="T591" s="316"/>
      <c r="U591" s="315"/>
      <c r="V591" s="315"/>
      <c r="W591" s="315"/>
      <c r="X591" s="315"/>
      <c r="Y591" s="315"/>
      <c r="Z591" s="315"/>
      <c r="AA591" s="315"/>
      <c r="AB591" s="317"/>
    </row>
    <row r="592" spans="2:28" customFormat="1" ht="15" customHeight="1" x14ac:dyDescent="0.3">
      <c r="B592" s="282"/>
      <c r="C592" s="271"/>
      <c r="D592" s="309">
        <v>2003</v>
      </c>
      <c r="E592" s="62">
        <f>SUMIF(A84:A86,"=1")/1</f>
        <v>1</v>
      </c>
      <c r="F592" s="62">
        <f>SUMIF(A84:A86,"=2")/2</f>
        <v>2</v>
      </c>
      <c r="G592" s="62">
        <f>SUMIF(A84:A86,"=3")/3</f>
        <v>0</v>
      </c>
      <c r="H592" s="62">
        <f>SUMIF(A84:A86,"=4")/4</f>
        <v>0</v>
      </c>
      <c r="I592" s="305">
        <f t="shared" si="54"/>
        <v>3</v>
      </c>
      <c r="J592" s="308"/>
      <c r="K592" s="310"/>
      <c r="L592" s="313"/>
      <c r="M592" s="311"/>
      <c r="N592" s="307"/>
      <c r="O592" s="308"/>
      <c r="P592" s="157"/>
      <c r="Q592" s="126"/>
      <c r="R592" s="222"/>
      <c r="S592" s="315"/>
      <c r="T592" s="316"/>
      <c r="U592" s="315"/>
      <c r="V592" s="315"/>
      <c r="W592" s="315"/>
      <c r="X592" s="315"/>
      <c r="Y592" s="315"/>
      <c r="Z592" s="315"/>
      <c r="AA592" s="315"/>
      <c r="AB592" s="317"/>
    </row>
    <row r="593" spans="2:28" customFormat="1" ht="15" customHeight="1" x14ac:dyDescent="0.3">
      <c r="B593" s="282"/>
      <c r="C593" s="337"/>
      <c r="D593" s="309">
        <v>2004</v>
      </c>
      <c r="E593" s="62">
        <f>SUMIF(A80:A83,"=1")/1</f>
        <v>0</v>
      </c>
      <c r="F593" s="62">
        <f>SUMIF(A80:A83,"=2")/2</f>
        <v>2</v>
      </c>
      <c r="G593" s="62">
        <f>SUMIF(A80:A83,"=3")/3</f>
        <v>2</v>
      </c>
      <c r="H593" s="62">
        <f>SUMIF(A80:A83,"=4")/4</f>
        <v>0</v>
      </c>
      <c r="I593" s="154">
        <f t="shared" si="54"/>
        <v>4</v>
      </c>
      <c r="J593" s="308"/>
      <c r="K593" s="310"/>
      <c r="L593" s="313"/>
      <c r="M593" s="311"/>
      <c r="N593" s="307"/>
      <c r="O593" s="308"/>
      <c r="P593" s="157"/>
      <c r="Q593" s="126"/>
      <c r="R593" s="222"/>
      <c r="S593" s="315"/>
      <c r="T593" s="316"/>
      <c r="U593" s="315"/>
      <c r="V593" s="315"/>
      <c r="W593" s="315"/>
      <c r="X593" s="315"/>
      <c r="Y593" s="315"/>
      <c r="Z593" s="315"/>
      <c r="AA593" s="315"/>
      <c r="AB593" s="317"/>
    </row>
    <row r="594" spans="2:28" customFormat="1" ht="15" customHeight="1" x14ac:dyDescent="0.3">
      <c r="B594" s="282"/>
      <c r="C594" s="337"/>
      <c r="D594" s="309">
        <v>2005</v>
      </c>
      <c r="E594" s="62">
        <f>SUMIF(A79,"=1")/1</f>
        <v>0</v>
      </c>
      <c r="F594" s="62">
        <f>SUMIF(A79,"=2")/2</f>
        <v>0</v>
      </c>
      <c r="G594" s="62">
        <f>SUMIF(A79,"=3")/3</f>
        <v>0</v>
      </c>
      <c r="H594" s="62">
        <f>SUMIF(A79,"=4")/4</f>
        <v>1</v>
      </c>
      <c r="I594" s="154">
        <f t="shared" si="54"/>
        <v>1</v>
      </c>
      <c r="J594" s="308"/>
      <c r="K594" s="310"/>
      <c r="L594" s="313"/>
      <c r="M594" s="311"/>
      <c r="N594" s="307"/>
      <c r="O594" s="308"/>
      <c r="P594" s="157"/>
      <c r="Q594" s="126"/>
      <c r="R594" s="222"/>
      <c r="S594" s="315"/>
      <c r="T594" s="316"/>
      <c r="U594" s="315"/>
      <c r="V594" s="315"/>
      <c r="W594" s="315"/>
      <c r="X594" s="315"/>
      <c r="Y594" s="315"/>
      <c r="Z594" s="315"/>
      <c r="AA594" s="315"/>
      <c r="AB594" s="317"/>
    </row>
    <row r="595" spans="2:28" customFormat="1" ht="15" customHeight="1" x14ac:dyDescent="0.3">
      <c r="B595" s="282"/>
      <c r="C595" s="271"/>
      <c r="D595" s="309">
        <v>2006</v>
      </c>
      <c r="E595" s="62">
        <f>SUMIF(A73:A76,"=1")/1</f>
        <v>0</v>
      </c>
      <c r="F595" s="62">
        <f>SUMIF(A73:A76,"=2")/2</f>
        <v>3</v>
      </c>
      <c r="G595" s="62">
        <f>SUMIF(A73:A76,"=3")/3</f>
        <v>0</v>
      </c>
      <c r="H595" s="62">
        <f>SUMIF(A73:A76,"=4")/4</f>
        <v>1</v>
      </c>
      <c r="I595" s="154">
        <f t="shared" si="54"/>
        <v>4</v>
      </c>
      <c r="J595" s="308"/>
      <c r="K595" s="310"/>
      <c r="L595" s="313"/>
      <c r="M595" s="311"/>
      <c r="N595" s="307"/>
      <c r="O595" s="308"/>
      <c r="P595" s="157"/>
      <c r="Q595" s="126"/>
      <c r="R595" s="222"/>
      <c r="S595" s="315"/>
      <c r="T595" s="316"/>
      <c r="U595" s="315"/>
      <c r="V595" s="315"/>
      <c r="W595" s="315"/>
      <c r="X595" s="315"/>
      <c r="Y595" s="315"/>
      <c r="Z595" s="315"/>
      <c r="AA595" s="315"/>
      <c r="AB595" s="317"/>
    </row>
    <row r="596" spans="2:28" customFormat="1" ht="15" customHeight="1" x14ac:dyDescent="0.3">
      <c r="B596" s="282"/>
      <c r="C596" s="271"/>
      <c r="D596" s="309">
        <v>2007</v>
      </c>
      <c r="E596" s="62">
        <f>SUMIF(A71:A72,"=1")/1</f>
        <v>1</v>
      </c>
      <c r="F596" s="62">
        <f>SUMIF(A71:A72,"=2")/2</f>
        <v>0</v>
      </c>
      <c r="G596" s="62">
        <f>SUMIF(A71:A72,"=3")/3</f>
        <v>1</v>
      </c>
      <c r="H596" s="62">
        <f>SUMIF(A71:A72,"=4")/4</f>
        <v>0</v>
      </c>
      <c r="I596" s="154">
        <f t="shared" si="54"/>
        <v>2</v>
      </c>
      <c r="J596" s="308"/>
      <c r="K596" s="310"/>
      <c r="L596" s="313"/>
      <c r="M596" s="311"/>
      <c r="N596" s="307"/>
      <c r="O596" s="308"/>
      <c r="P596" s="157"/>
      <c r="Q596" s="126"/>
      <c r="R596" s="222"/>
      <c r="S596" s="315"/>
      <c r="T596" s="316"/>
      <c r="U596" s="315"/>
      <c r="V596" s="315"/>
      <c r="W596" s="315"/>
      <c r="X596" s="315"/>
      <c r="Y596" s="315"/>
      <c r="Z596" s="315"/>
      <c r="AA596" s="315"/>
      <c r="AB596" s="317"/>
    </row>
    <row r="597" spans="2:28" customFormat="1" ht="15" customHeight="1" x14ac:dyDescent="0.3">
      <c r="B597" s="282"/>
      <c r="C597" s="271"/>
      <c r="D597" s="309">
        <v>2008</v>
      </c>
      <c r="E597" s="62">
        <f>SUMIF(A67:A69,"=1")/1</f>
        <v>2</v>
      </c>
      <c r="F597" s="62">
        <f>SUMIF(A67:A69,"=2")/2</f>
        <v>0</v>
      </c>
      <c r="G597" s="62">
        <f>SUMIF(A67:A69,"=3")/3</f>
        <v>1</v>
      </c>
      <c r="H597" s="62">
        <f>SUMIF(A67:A68,"=4")/4</f>
        <v>0</v>
      </c>
      <c r="I597" s="305">
        <f t="shared" si="54"/>
        <v>3</v>
      </c>
      <c r="J597" s="340"/>
      <c r="K597" s="341"/>
      <c r="L597" s="342"/>
      <c r="M597" s="343"/>
      <c r="N597" s="307"/>
      <c r="O597" s="308"/>
      <c r="P597" s="157"/>
      <c r="Q597" s="126"/>
      <c r="R597" s="222"/>
      <c r="S597" s="315"/>
      <c r="T597" s="316"/>
      <c r="U597" s="315"/>
      <c r="V597" s="315"/>
      <c r="W597" s="315"/>
      <c r="X597" s="315"/>
      <c r="Y597" s="315"/>
      <c r="Z597" s="315"/>
      <c r="AA597" s="315"/>
      <c r="AB597" s="317"/>
    </row>
    <row r="598" spans="2:28" customFormat="1" ht="15" customHeight="1" x14ac:dyDescent="0.3">
      <c r="B598" s="282"/>
      <c r="C598" s="271"/>
      <c r="D598" s="309">
        <v>2009</v>
      </c>
      <c r="E598" s="62">
        <f>SUMIF(A65:A66,"=1")/1</f>
        <v>1</v>
      </c>
      <c r="F598" s="62">
        <f>SUMIF(A65:A66,"=2")/2</f>
        <v>1</v>
      </c>
      <c r="G598" s="62">
        <f>SUMIF(A65:A66,"=3")/3</f>
        <v>0</v>
      </c>
      <c r="H598" s="62">
        <f>SUMIF(A65:A66,"=4")/4</f>
        <v>0</v>
      </c>
      <c r="I598" s="305">
        <f t="shared" si="54"/>
        <v>2</v>
      </c>
      <c r="J598" s="308"/>
      <c r="K598" s="310"/>
      <c r="L598" s="313"/>
      <c r="M598" s="311"/>
      <c r="N598" s="307"/>
      <c r="O598" s="308"/>
      <c r="P598" s="157"/>
      <c r="Q598" s="126"/>
      <c r="R598" s="222"/>
      <c r="S598" s="315"/>
      <c r="T598" s="316"/>
      <c r="U598" s="315"/>
      <c r="V598" s="315"/>
      <c r="W598" s="315"/>
      <c r="X598" s="315"/>
      <c r="Y598" s="315"/>
      <c r="Z598" s="315"/>
      <c r="AA598" s="315"/>
      <c r="AB598" s="317"/>
    </row>
    <row r="599" spans="2:28" customFormat="1" ht="15" customHeight="1" x14ac:dyDescent="0.3">
      <c r="B599" s="282"/>
      <c r="C599" s="337"/>
      <c r="D599" s="309">
        <v>2010</v>
      </c>
      <c r="E599" s="62">
        <f>SUMIF(A55:A64,"=1")/1</f>
        <v>2</v>
      </c>
      <c r="F599" s="62">
        <f>SUMIF(A55:A64,"=2")/2</f>
        <v>2</v>
      </c>
      <c r="G599" s="62">
        <f>SUMIF(A55:A64,"=3")/3</f>
        <v>5</v>
      </c>
      <c r="H599" s="62">
        <f>SUMIF(A55:A64,"=4")/4</f>
        <v>1</v>
      </c>
      <c r="I599" s="154">
        <f t="shared" si="54"/>
        <v>10</v>
      </c>
      <c r="J599" s="308"/>
      <c r="K599" s="310"/>
      <c r="L599" s="313"/>
      <c r="M599" s="311"/>
      <c r="N599" s="307"/>
      <c r="O599" s="308"/>
      <c r="P599" s="157"/>
      <c r="Q599" s="126"/>
      <c r="R599" s="222"/>
      <c r="S599" s="315"/>
      <c r="T599" s="316"/>
      <c r="U599" s="315"/>
      <c r="V599" s="315"/>
      <c r="W599" s="315"/>
      <c r="X599" s="315"/>
      <c r="Y599" s="315"/>
      <c r="Z599" s="315"/>
      <c r="AA599" s="315"/>
      <c r="AB599" s="317"/>
    </row>
    <row r="600" spans="2:28" customFormat="1" ht="15" customHeight="1" x14ac:dyDescent="0.3">
      <c r="B600" s="282"/>
      <c r="C600" s="337"/>
      <c r="D600" s="309">
        <v>2011</v>
      </c>
      <c r="E600" s="62">
        <f>SUMIF(A52:A54,"=1")/1</f>
        <v>0</v>
      </c>
      <c r="F600" s="62">
        <f>SUMIF(A52:A54,"=2")/2</f>
        <v>1</v>
      </c>
      <c r="G600" s="62">
        <f>SUMIF(A52:A54,"=3")/3</f>
        <v>2</v>
      </c>
      <c r="H600" s="62">
        <f>SUMIF(A52:A54,"=4")/4</f>
        <v>0</v>
      </c>
      <c r="I600" s="154">
        <f t="shared" si="54"/>
        <v>3</v>
      </c>
      <c r="J600" s="308"/>
      <c r="K600" s="310"/>
      <c r="L600" s="313"/>
      <c r="M600" s="311"/>
      <c r="N600" s="307"/>
      <c r="O600" s="308"/>
      <c r="P600" s="157"/>
      <c r="Q600" s="126"/>
      <c r="R600" s="222"/>
      <c r="S600" s="315"/>
      <c r="T600" s="316"/>
      <c r="U600" s="315"/>
      <c r="V600" s="315"/>
      <c r="W600" s="315"/>
      <c r="X600" s="315"/>
      <c r="Y600" s="315"/>
      <c r="Z600" s="315"/>
      <c r="AA600" s="315"/>
      <c r="AB600" s="317"/>
    </row>
    <row r="601" spans="2:28" customFormat="1" ht="15" customHeight="1" x14ac:dyDescent="0.3">
      <c r="B601" s="282"/>
      <c r="C601" s="271"/>
      <c r="D601" s="309">
        <v>2012</v>
      </c>
      <c r="E601" s="62">
        <f>SUMIF(A46:A51,"=1")/1</f>
        <v>1</v>
      </c>
      <c r="F601" s="62">
        <f>SUMIF(A46:A51,"=2")/2</f>
        <v>2</v>
      </c>
      <c r="G601" s="62">
        <f>SUMIF(A46:A51,"=3")/3</f>
        <v>3</v>
      </c>
      <c r="H601" s="62">
        <f>SUMIF(A46:A51,"=4")/4</f>
        <v>0</v>
      </c>
      <c r="I601" s="154">
        <f t="shared" si="54"/>
        <v>6</v>
      </c>
      <c r="J601" s="308"/>
      <c r="K601" s="310"/>
      <c r="L601" s="313"/>
      <c r="M601" s="311"/>
      <c r="N601" s="307"/>
      <c r="O601" s="308"/>
      <c r="P601" s="157"/>
      <c r="Q601" s="126"/>
      <c r="R601" s="222"/>
      <c r="S601" s="315"/>
      <c r="T601" s="316"/>
      <c r="U601" s="315"/>
      <c r="V601" s="315"/>
      <c r="W601" s="315"/>
      <c r="X601" s="315"/>
      <c r="Y601" s="315"/>
      <c r="Z601" s="315"/>
      <c r="AA601" s="315"/>
      <c r="AB601" s="317"/>
    </row>
    <row r="602" spans="2:28" customFormat="1" ht="15" customHeight="1" x14ac:dyDescent="0.3">
      <c r="B602" s="282"/>
      <c r="C602" s="271"/>
      <c r="D602" s="309">
        <v>2013</v>
      </c>
      <c r="E602" s="62">
        <f>SUMIF(A42:A45,"=1")/1</f>
        <v>0</v>
      </c>
      <c r="F602" s="62">
        <f>SUMIF(A42:A45,"=2")/2</f>
        <v>1</v>
      </c>
      <c r="G602" s="62">
        <f>SUMIF(A42:A45,"=3")/3</f>
        <v>3</v>
      </c>
      <c r="H602" s="62">
        <f>SUMIF(A42:A45,"=4")/4</f>
        <v>0</v>
      </c>
      <c r="I602" s="154">
        <f t="shared" si="54"/>
        <v>4</v>
      </c>
      <c r="J602" s="308"/>
      <c r="K602" s="310"/>
      <c r="L602" s="313"/>
      <c r="M602" s="311"/>
      <c r="N602" s="307"/>
      <c r="O602" s="308"/>
      <c r="P602" s="157"/>
      <c r="Q602" s="126"/>
      <c r="R602" s="222"/>
      <c r="S602" s="315"/>
      <c r="T602" s="316"/>
      <c r="U602" s="315"/>
      <c r="V602" s="315"/>
      <c r="W602" s="315"/>
      <c r="X602" s="315"/>
      <c r="Y602" s="315"/>
      <c r="Z602" s="315"/>
      <c r="AA602" s="315"/>
      <c r="AB602" s="317"/>
    </row>
    <row r="603" spans="2:28" customFormat="1" ht="15" customHeight="1" x14ac:dyDescent="0.3">
      <c r="B603" s="282"/>
      <c r="C603" s="271"/>
      <c r="D603" s="309">
        <v>2014</v>
      </c>
      <c r="E603" s="62">
        <f>SUMIF(A37:A41,"=1")/1</f>
        <v>1</v>
      </c>
      <c r="F603" s="62">
        <f>SUMIF(A37:A41,"=2")/2</f>
        <v>2</v>
      </c>
      <c r="G603" s="62">
        <f>SUMIF(A37:A41,"=3")/3</f>
        <v>2</v>
      </c>
      <c r="H603" s="62">
        <f>SUMIF(A37:A41,"=4")/4</f>
        <v>0</v>
      </c>
      <c r="I603" s="305">
        <f t="shared" si="54"/>
        <v>5</v>
      </c>
      <c r="J603" s="340"/>
      <c r="K603" s="341"/>
      <c r="L603" s="342"/>
      <c r="M603" s="343"/>
      <c r="N603" s="307"/>
      <c r="O603" s="308"/>
      <c r="P603" s="157"/>
      <c r="Q603" s="126"/>
      <c r="R603" s="222"/>
      <c r="S603" s="315"/>
      <c r="T603" s="316"/>
      <c r="U603" s="315"/>
      <c r="V603" s="315"/>
      <c r="W603" s="315"/>
      <c r="X603" s="315"/>
      <c r="Y603" s="315"/>
      <c r="Z603" s="315"/>
      <c r="AA603" s="315"/>
      <c r="AB603" s="317"/>
    </row>
    <row r="604" spans="2:28" customFormat="1" ht="15" customHeight="1" x14ac:dyDescent="0.3">
      <c r="B604" s="282"/>
      <c r="C604" s="271"/>
      <c r="D604" s="309">
        <v>2015</v>
      </c>
      <c r="E604" s="62">
        <f>SUMIF(A33:A36,"=1")/1</f>
        <v>1</v>
      </c>
      <c r="F604" s="62">
        <f>SUMIF(A33:A36,"=2")/2</f>
        <v>0</v>
      </c>
      <c r="G604" s="62">
        <f>SUMIF(A33:A36,"=3")/3</f>
        <v>0</v>
      </c>
      <c r="H604" s="62">
        <f>SUMIF(A33:A36,"=4")/4</f>
        <v>3</v>
      </c>
      <c r="I604" s="305">
        <f t="shared" si="54"/>
        <v>4</v>
      </c>
      <c r="J604" s="340"/>
      <c r="K604" s="341"/>
      <c r="L604" s="342"/>
      <c r="M604" s="343"/>
      <c r="N604" s="307"/>
      <c r="O604" s="312"/>
      <c r="P604" s="157"/>
      <c r="Q604" s="126"/>
      <c r="R604" s="222"/>
      <c r="S604" s="315"/>
      <c r="T604" s="316"/>
      <c r="U604" s="315"/>
      <c r="V604" s="315"/>
      <c r="W604" s="315"/>
      <c r="X604" s="315"/>
      <c r="Y604" s="315"/>
      <c r="Z604" s="315"/>
      <c r="AA604" s="315"/>
      <c r="AB604" s="317"/>
    </row>
    <row r="605" spans="2:28" customFormat="1" ht="15" customHeight="1" x14ac:dyDescent="0.3">
      <c r="B605" s="282"/>
      <c r="C605" s="271"/>
      <c r="D605" s="309">
        <v>2016</v>
      </c>
      <c r="E605" s="62">
        <f>SUMIF(A29:A32,"=1")/1</f>
        <v>1</v>
      </c>
      <c r="F605" s="62">
        <f>SUMIF(A29:A32,"=2")/2</f>
        <v>0</v>
      </c>
      <c r="G605" s="62">
        <f>SUMIF(A29:A32,"=3")/3</f>
        <v>2</v>
      </c>
      <c r="H605" s="62">
        <f>SUMIF(A29:A32,"=4")/4</f>
        <v>1</v>
      </c>
      <c r="I605" s="305">
        <f t="shared" si="54"/>
        <v>4</v>
      </c>
      <c r="J605" s="340"/>
      <c r="K605" s="341"/>
      <c r="L605" s="342"/>
      <c r="M605" s="343"/>
      <c r="N605" s="307"/>
      <c r="O605" s="312"/>
      <c r="P605" s="157"/>
      <c r="Q605" s="126"/>
      <c r="R605" s="222"/>
      <c r="S605" s="315"/>
      <c r="T605" s="316"/>
      <c r="U605" s="315"/>
      <c r="V605" s="315"/>
      <c r="W605" s="315"/>
      <c r="X605" s="315"/>
      <c r="Y605" s="315"/>
      <c r="Z605" s="315"/>
      <c r="AA605" s="315"/>
      <c r="AB605" s="317"/>
    </row>
    <row r="606" spans="2:28" customFormat="1" ht="15" customHeight="1" x14ac:dyDescent="0.3">
      <c r="B606" s="282"/>
      <c r="C606" s="271"/>
      <c r="D606" s="309">
        <v>2017</v>
      </c>
      <c r="E606" s="62">
        <f>SUMIF(A22:A28,"=1")/1</f>
        <v>1</v>
      </c>
      <c r="F606" s="62">
        <f>SUMIF(A22:A28,"=2")/2</f>
        <v>2</v>
      </c>
      <c r="G606" s="62">
        <f>SUMIF(A22:A28,"=3")/3</f>
        <v>4</v>
      </c>
      <c r="H606" s="62">
        <f>SUMIF(A22:A28,"=4")/4</f>
        <v>0</v>
      </c>
      <c r="I606" s="305">
        <f t="shared" si="54"/>
        <v>7</v>
      </c>
      <c r="J606" s="340"/>
      <c r="K606" s="341"/>
      <c r="L606" s="342"/>
      <c r="M606" s="343"/>
      <c r="N606" s="307"/>
      <c r="O606" s="312"/>
      <c r="P606" s="157"/>
      <c r="Q606" s="126"/>
      <c r="R606" s="222"/>
      <c r="S606" s="315"/>
      <c r="T606" s="316"/>
      <c r="U606" s="315"/>
      <c r="V606" s="315"/>
      <c r="W606" s="315"/>
      <c r="X606" s="315"/>
      <c r="Y606" s="315"/>
      <c r="Z606" s="315"/>
      <c r="AA606" s="315"/>
      <c r="AB606" s="317"/>
    </row>
    <row r="607" spans="2:28" customFormat="1" ht="15" customHeight="1" x14ac:dyDescent="0.3">
      <c r="B607" s="282"/>
      <c r="C607" s="271"/>
      <c r="D607" s="309">
        <v>2018</v>
      </c>
      <c r="E607" s="62">
        <f>SUMIF(A13:A21,"=1")/1</f>
        <v>1</v>
      </c>
      <c r="F607" s="62">
        <f>SUMIF(A13:A21,"=2")/2</f>
        <v>1</v>
      </c>
      <c r="G607" s="62">
        <f>SUMIF(A13:A21,"=3")/3</f>
        <v>4</v>
      </c>
      <c r="H607" s="62">
        <f>SUMIF(A13:A21,"=4")/4</f>
        <v>3</v>
      </c>
      <c r="I607" s="305">
        <f t="shared" si="54"/>
        <v>9</v>
      </c>
      <c r="J607" s="340"/>
      <c r="K607" s="341"/>
      <c r="L607" s="342"/>
      <c r="M607" s="343"/>
      <c r="N607" s="307"/>
      <c r="O607" s="312"/>
      <c r="P607" s="157"/>
      <c r="Q607" s="126"/>
      <c r="R607" s="222"/>
      <c r="S607" s="315"/>
      <c r="T607" s="316"/>
      <c r="U607" s="315"/>
      <c r="V607" s="315"/>
      <c r="W607" s="315"/>
      <c r="X607" s="315"/>
      <c r="Y607" s="315"/>
      <c r="Z607" s="315"/>
      <c r="AA607" s="315"/>
      <c r="AB607" s="317"/>
    </row>
    <row r="608" spans="2:28" customFormat="1" ht="15" customHeight="1" x14ac:dyDescent="0.3">
      <c r="B608" s="282"/>
      <c r="C608" s="271"/>
      <c r="D608" s="309">
        <v>2019</v>
      </c>
      <c r="E608" s="62">
        <f>SUMIF(A3:A12,"=1")/1</f>
        <v>2</v>
      </c>
      <c r="F608" s="62">
        <f>SUMIF(A3:A12,"=2")/2</f>
        <v>1</v>
      </c>
      <c r="G608" s="62">
        <f>SUMIF(A3:A12,"=3")/3</f>
        <v>5</v>
      </c>
      <c r="H608" s="62">
        <f>SUMIF(A3:A12,"=4")/4</f>
        <v>1</v>
      </c>
      <c r="I608" s="305">
        <f>SUM(E608:H608)</f>
        <v>9</v>
      </c>
      <c r="J608" s="340"/>
      <c r="K608" s="341"/>
      <c r="L608" s="342"/>
      <c r="M608" s="343"/>
      <c r="N608" s="307"/>
      <c r="O608" s="312"/>
      <c r="P608" s="157"/>
      <c r="Q608" s="126"/>
      <c r="R608" s="222"/>
      <c r="S608" s="315"/>
      <c r="T608" s="316"/>
      <c r="U608" s="315"/>
      <c r="V608" s="315"/>
      <c r="W608" s="315"/>
      <c r="X608" s="315"/>
      <c r="Y608" s="315"/>
      <c r="Z608" s="315"/>
      <c r="AA608" s="315"/>
      <c r="AB608" s="317"/>
    </row>
    <row r="609" spans="2:28" customFormat="1" ht="15" customHeight="1" x14ac:dyDescent="0.3">
      <c r="B609" s="282"/>
      <c r="C609" s="271"/>
      <c r="D609" s="309"/>
      <c r="E609" s="62"/>
      <c r="F609" s="62"/>
      <c r="G609" s="62"/>
      <c r="H609" s="62"/>
      <c r="I609" s="305"/>
      <c r="J609" s="308"/>
      <c r="K609" s="310"/>
      <c r="L609" s="313"/>
      <c r="M609" s="311"/>
      <c r="N609" s="307"/>
      <c r="O609" s="308"/>
      <c r="P609" s="157"/>
      <c r="Q609" s="126"/>
      <c r="R609" s="222"/>
      <c r="S609" s="315"/>
      <c r="T609" s="316"/>
      <c r="U609" s="315"/>
      <c r="V609" s="315"/>
      <c r="W609" s="315"/>
      <c r="X609" s="315"/>
      <c r="Y609" s="315"/>
      <c r="Z609" s="315"/>
      <c r="AA609" s="315"/>
      <c r="AB609" s="317"/>
    </row>
    <row r="610" spans="2:28" customFormat="1" ht="15" customHeight="1" x14ac:dyDescent="0.3">
      <c r="B610" s="282"/>
      <c r="C610" s="271"/>
      <c r="D610" s="319"/>
      <c r="E610" s="62" t="s">
        <v>960</v>
      </c>
      <c r="F610" s="62" t="s">
        <v>960</v>
      </c>
      <c r="G610" s="62" t="s">
        <v>960</v>
      </c>
      <c r="H610" s="62" t="s">
        <v>960</v>
      </c>
      <c r="I610" s="305" t="s">
        <v>960</v>
      </c>
      <c r="J610" s="307"/>
      <c r="K610" s="320"/>
      <c r="L610" s="156"/>
      <c r="M610" s="320"/>
      <c r="N610" s="320"/>
      <c r="O610" s="320"/>
      <c r="P610" s="157"/>
      <c r="Q610" s="126"/>
      <c r="R610" s="222"/>
      <c r="S610" s="315"/>
      <c r="T610" s="316"/>
      <c r="U610" s="315"/>
      <c r="V610" s="315"/>
      <c r="W610" s="315"/>
      <c r="X610" s="315"/>
      <c r="Y610" s="315"/>
      <c r="Z610" s="315"/>
      <c r="AA610" s="315"/>
      <c r="AB610" s="317"/>
    </row>
    <row r="611" spans="2:28" customFormat="1" ht="15" customHeight="1" x14ac:dyDescent="0.3">
      <c r="B611" s="282"/>
      <c r="C611" s="271"/>
      <c r="D611" s="321"/>
      <c r="E611" s="150">
        <f>SUM(E504:E610)</f>
        <v>50</v>
      </c>
      <c r="F611" s="150">
        <f>SUM(F504:F610)</f>
        <v>67</v>
      </c>
      <c r="G611" s="150">
        <f>SUM(G504:G610)</f>
        <v>200</v>
      </c>
      <c r="H611" s="150">
        <f>SUM(H504:H610)</f>
        <v>28</v>
      </c>
      <c r="I611" s="150">
        <f>SUM(I504:I610)</f>
        <v>345</v>
      </c>
      <c r="J611" s="307"/>
      <c r="K611" s="320"/>
      <c r="L611" s="156"/>
      <c r="M611" s="157"/>
      <c r="N611" s="158"/>
      <c r="O611" s="344"/>
      <c r="P611" s="157"/>
      <c r="Q611" s="126"/>
      <c r="R611" s="222"/>
      <c r="S611" s="315"/>
      <c r="T611" s="316"/>
      <c r="U611" s="315"/>
      <c r="V611" s="315"/>
      <c r="W611" s="315"/>
      <c r="X611" s="315"/>
      <c r="Y611" s="315"/>
      <c r="Z611" s="315"/>
      <c r="AA611" s="315"/>
      <c r="AB611" s="317"/>
    </row>
    <row r="612" spans="2:28" customFormat="1" ht="15" customHeight="1" x14ac:dyDescent="0.3">
      <c r="B612" s="282"/>
      <c r="C612" s="271"/>
      <c r="D612" s="330"/>
      <c r="E612" s="330"/>
      <c r="F612" s="330"/>
      <c r="G612" s="330"/>
      <c r="H612" s="330"/>
      <c r="I612" s="371"/>
      <c r="J612" s="331"/>
      <c r="K612" s="371"/>
      <c r="L612" s="330"/>
      <c r="M612" s="330"/>
      <c r="N612" s="330"/>
      <c r="O612" s="330"/>
      <c r="P612" s="330"/>
      <c r="Q612" s="126"/>
      <c r="R612" s="222"/>
      <c r="S612" s="315"/>
      <c r="T612" s="316"/>
      <c r="U612" s="315"/>
      <c r="V612" s="315"/>
      <c r="W612" s="315"/>
      <c r="X612" s="315"/>
      <c r="Y612" s="315"/>
      <c r="Z612" s="315"/>
      <c r="AA612" s="315"/>
      <c r="AB612" s="317"/>
    </row>
    <row r="613" spans="2:28" customFormat="1" ht="15" customHeight="1" x14ac:dyDescent="0.3">
      <c r="B613" s="282"/>
      <c r="C613" s="271"/>
      <c r="D613" s="330"/>
      <c r="E613" s="330"/>
      <c r="F613" s="330"/>
      <c r="G613" s="330"/>
      <c r="H613" s="330"/>
      <c r="I613" s="371"/>
      <c r="J613" s="331"/>
      <c r="K613" s="371"/>
      <c r="L613" s="330"/>
      <c r="M613" s="330"/>
      <c r="N613" s="330"/>
      <c r="O613" s="330"/>
      <c r="P613" s="330"/>
      <c r="Q613" s="126"/>
      <c r="R613" s="222"/>
      <c r="S613" s="315"/>
      <c r="T613" s="316"/>
      <c r="U613" s="315"/>
      <c r="V613" s="315"/>
      <c r="W613" s="315"/>
      <c r="X613" s="315"/>
      <c r="Y613" s="315"/>
      <c r="Z613" s="315"/>
      <c r="AA613" s="315"/>
      <c r="AB613" s="317"/>
    </row>
    <row r="614" spans="2:28" customFormat="1" ht="15" customHeight="1" x14ac:dyDescent="0.3">
      <c r="B614" s="282"/>
      <c r="C614" s="271"/>
      <c r="D614" s="330"/>
      <c r="E614" s="330"/>
      <c r="F614" s="330"/>
      <c r="G614" s="330"/>
      <c r="H614" s="330"/>
      <c r="I614" s="371"/>
      <c r="J614" s="331"/>
      <c r="K614" s="371"/>
      <c r="L614" s="330"/>
      <c r="M614" s="330"/>
      <c r="N614" s="330"/>
      <c r="O614" s="330"/>
      <c r="P614" s="330"/>
      <c r="Q614" s="126"/>
      <c r="R614" s="222"/>
      <c r="S614" s="315"/>
      <c r="T614" s="316"/>
      <c r="U614" s="315"/>
      <c r="V614" s="315"/>
      <c r="W614" s="315"/>
      <c r="X614" s="315"/>
      <c r="Y614" s="315"/>
      <c r="Z614" s="315"/>
      <c r="AA614" s="315"/>
      <c r="AB614" s="317"/>
    </row>
    <row r="615" spans="2:28" customFormat="1" ht="15" customHeight="1" thickBot="1" x14ac:dyDescent="0.35">
      <c r="B615" s="282"/>
      <c r="C615" s="271"/>
      <c r="D615" s="372"/>
      <c r="E615" s="373">
        <v>1</v>
      </c>
      <c r="F615" s="373">
        <v>2</v>
      </c>
      <c r="G615" s="373">
        <v>3</v>
      </c>
      <c r="H615" s="373">
        <v>4</v>
      </c>
      <c r="I615" s="374">
        <v>5</v>
      </c>
      <c r="J615" s="373" t="s">
        <v>946</v>
      </c>
      <c r="K615" s="375"/>
      <c r="L615" s="375"/>
      <c r="M615" s="330"/>
      <c r="N615" s="330"/>
      <c r="O615" s="330"/>
      <c r="P615" s="330"/>
      <c r="Q615" s="126"/>
      <c r="R615" s="222"/>
      <c r="S615" s="315"/>
      <c r="T615" s="316"/>
      <c r="U615" s="315"/>
      <c r="V615" s="315"/>
      <c r="W615" s="315"/>
      <c r="X615" s="315"/>
      <c r="Y615" s="315"/>
      <c r="Z615" s="315"/>
      <c r="AA615" s="315"/>
      <c r="AB615" s="317"/>
    </row>
    <row r="616" spans="2:28" customFormat="1" ht="15" customHeight="1" x14ac:dyDescent="0.3">
      <c r="B616" s="282"/>
      <c r="C616" s="271"/>
      <c r="D616" s="376" t="s">
        <v>72</v>
      </c>
      <c r="E616" s="376">
        <v>3</v>
      </c>
      <c r="F616" s="376">
        <v>1</v>
      </c>
      <c r="G616" s="377">
        <v>2</v>
      </c>
      <c r="H616" s="376"/>
      <c r="I616" s="378"/>
      <c r="J616" s="376">
        <f t="shared" ref="J616:J647" si="55">SUM(E616:I616)</f>
        <v>6</v>
      </c>
      <c r="K616" s="379">
        <f t="shared" ref="K616:K647" si="56">E616/J616</f>
        <v>0.5</v>
      </c>
      <c r="L616" s="375"/>
      <c r="M616" s="330"/>
      <c r="N616" s="330"/>
      <c r="O616" s="330"/>
      <c r="P616" s="330"/>
      <c r="Q616" s="126"/>
      <c r="R616" s="222"/>
      <c r="S616" s="315"/>
      <c r="T616" s="316"/>
      <c r="U616" s="315"/>
      <c r="V616" s="315"/>
      <c r="W616" s="315"/>
      <c r="X616" s="315"/>
      <c r="Y616" s="315"/>
      <c r="Z616" s="315"/>
      <c r="AA616" s="315"/>
      <c r="AB616" s="317"/>
    </row>
    <row r="617" spans="2:28" customFormat="1" ht="15" customHeight="1" x14ac:dyDescent="0.3">
      <c r="B617" s="282"/>
      <c r="C617" s="271"/>
      <c r="D617" s="376" t="s">
        <v>702</v>
      </c>
      <c r="E617" s="376"/>
      <c r="F617" s="376"/>
      <c r="G617" s="377">
        <v>5</v>
      </c>
      <c r="H617" s="376"/>
      <c r="I617" s="378"/>
      <c r="J617" s="376">
        <f t="shared" si="55"/>
        <v>5</v>
      </c>
      <c r="K617" s="379">
        <f t="shared" si="56"/>
        <v>0</v>
      </c>
      <c r="L617" s="375"/>
      <c r="M617" s="330"/>
      <c r="N617" s="330"/>
      <c r="O617" s="330"/>
      <c r="P617" s="330"/>
      <c r="Q617" s="126"/>
      <c r="R617" s="222"/>
      <c r="S617" s="315"/>
      <c r="T617" s="316"/>
      <c r="U617" s="315"/>
      <c r="V617" s="315"/>
      <c r="W617" s="315"/>
      <c r="X617" s="315"/>
      <c r="Y617" s="315"/>
      <c r="Z617" s="315"/>
      <c r="AA617" s="315"/>
      <c r="AB617" s="317"/>
    </row>
    <row r="618" spans="2:28" customFormat="1" ht="15" customHeight="1" x14ac:dyDescent="0.3">
      <c r="B618" s="282"/>
      <c r="C618" s="271"/>
      <c r="D618" s="376" t="s">
        <v>46</v>
      </c>
      <c r="E618" s="376">
        <v>4</v>
      </c>
      <c r="F618" s="376">
        <v>6</v>
      </c>
      <c r="G618" s="377">
        <v>23</v>
      </c>
      <c r="H618" s="376">
        <v>5</v>
      </c>
      <c r="I618" s="378"/>
      <c r="J618" s="376">
        <f t="shared" si="55"/>
        <v>38</v>
      </c>
      <c r="K618" s="379">
        <f t="shared" si="56"/>
        <v>0.10526315789473684</v>
      </c>
      <c r="L618" s="375"/>
      <c r="M618" s="330"/>
      <c r="N618" s="330"/>
      <c r="O618" s="330"/>
      <c r="P618" s="330"/>
      <c r="Q618" s="126"/>
      <c r="R618" s="222"/>
      <c r="S618" s="315"/>
      <c r="T618" s="316"/>
      <c r="U618" s="315"/>
      <c r="V618" s="315"/>
      <c r="W618" s="315"/>
      <c r="X618" s="315"/>
      <c r="Y618" s="315"/>
      <c r="Z618" s="315"/>
      <c r="AA618" s="315"/>
      <c r="AB618" s="317"/>
    </row>
    <row r="619" spans="2:28" customFormat="1" ht="15" customHeight="1" x14ac:dyDescent="0.3">
      <c r="B619" s="282"/>
      <c r="C619" s="271"/>
      <c r="D619" s="376" t="s">
        <v>65</v>
      </c>
      <c r="E619" s="376">
        <v>12</v>
      </c>
      <c r="F619" s="376">
        <v>11</v>
      </c>
      <c r="G619" s="377">
        <v>35</v>
      </c>
      <c r="H619" s="376">
        <v>2</v>
      </c>
      <c r="I619" s="378"/>
      <c r="J619" s="376">
        <f t="shared" si="55"/>
        <v>60</v>
      </c>
      <c r="K619" s="379">
        <f t="shared" si="56"/>
        <v>0.2</v>
      </c>
      <c r="L619" s="375"/>
      <c r="M619" s="330"/>
      <c r="N619" s="330"/>
      <c r="O619" s="330"/>
      <c r="P619" s="330"/>
      <c r="Q619" s="126"/>
      <c r="R619" s="222"/>
      <c r="S619" s="315"/>
      <c r="T619" s="316"/>
      <c r="U619" s="315"/>
      <c r="V619" s="315"/>
      <c r="W619" s="315"/>
      <c r="X619" s="315"/>
      <c r="Y619" s="315"/>
      <c r="Z619" s="315"/>
      <c r="AA619" s="315"/>
      <c r="AB619" s="317"/>
    </row>
    <row r="620" spans="2:28" customFormat="1" ht="15" customHeight="1" x14ac:dyDescent="0.3">
      <c r="B620" s="282"/>
      <c r="C620" s="271"/>
      <c r="D620" s="376" t="s">
        <v>80</v>
      </c>
      <c r="E620" s="376">
        <v>3</v>
      </c>
      <c r="F620" s="376">
        <v>4</v>
      </c>
      <c r="G620" s="377">
        <v>5</v>
      </c>
      <c r="H620" s="376"/>
      <c r="I620" s="378"/>
      <c r="J620" s="376">
        <f t="shared" si="55"/>
        <v>12</v>
      </c>
      <c r="K620" s="379">
        <f t="shared" si="56"/>
        <v>0.25</v>
      </c>
      <c r="L620" s="375"/>
      <c r="M620" s="330"/>
      <c r="N620" s="330"/>
      <c r="O620" s="330"/>
      <c r="P620" s="330"/>
      <c r="Q620" s="126"/>
      <c r="R620" s="222"/>
      <c r="S620" s="315"/>
      <c r="T620" s="316"/>
      <c r="U620" s="315"/>
      <c r="V620" s="315"/>
      <c r="W620" s="315"/>
      <c r="X620" s="315"/>
      <c r="Y620" s="315"/>
      <c r="Z620" s="315"/>
      <c r="AA620" s="315"/>
      <c r="AB620" s="317"/>
    </row>
    <row r="621" spans="2:28" customFormat="1" ht="15" customHeight="1" x14ac:dyDescent="0.3">
      <c r="B621" s="282"/>
      <c r="C621" s="271"/>
      <c r="D621" s="376" t="s">
        <v>224</v>
      </c>
      <c r="E621" s="376"/>
      <c r="F621" s="376">
        <v>1</v>
      </c>
      <c r="G621" s="377">
        <v>1</v>
      </c>
      <c r="H621" s="376"/>
      <c r="I621" s="378"/>
      <c r="J621" s="376">
        <f t="shared" si="55"/>
        <v>2</v>
      </c>
      <c r="K621" s="379">
        <f t="shared" si="56"/>
        <v>0</v>
      </c>
      <c r="L621" s="375"/>
      <c r="M621" s="330"/>
      <c r="N621" s="330"/>
      <c r="O621" s="330"/>
      <c r="P621" s="330"/>
      <c r="Q621" s="126"/>
      <c r="R621" s="222"/>
      <c r="S621" s="315"/>
      <c r="T621" s="316"/>
      <c r="U621" s="315"/>
      <c r="V621" s="315"/>
      <c r="W621" s="315"/>
      <c r="X621" s="315"/>
      <c r="Y621" s="315"/>
      <c r="Z621" s="315"/>
      <c r="AA621" s="315"/>
      <c r="AB621" s="317"/>
    </row>
    <row r="622" spans="2:28" customFormat="1" ht="15" customHeight="1" x14ac:dyDescent="0.3">
      <c r="B622" s="282"/>
      <c r="C622" s="271"/>
      <c r="D622" s="376" t="s">
        <v>57</v>
      </c>
      <c r="E622" s="376"/>
      <c r="F622" s="376">
        <v>1</v>
      </c>
      <c r="G622" s="377">
        <v>2</v>
      </c>
      <c r="H622" s="376"/>
      <c r="I622" s="378"/>
      <c r="J622" s="376">
        <f t="shared" si="55"/>
        <v>3</v>
      </c>
      <c r="K622" s="379">
        <f t="shared" si="56"/>
        <v>0</v>
      </c>
      <c r="L622" s="375"/>
      <c r="M622" s="330"/>
      <c r="N622" s="330"/>
      <c r="O622" s="330"/>
      <c r="P622" s="330"/>
      <c r="Q622" s="126"/>
      <c r="R622" s="222"/>
      <c r="S622" s="315"/>
      <c r="T622" s="316"/>
      <c r="U622" s="315"/>
      <c r="V622" s="315"/>
      <c r="W622" s="315"/>
      <c r="X622" s="315"/>
      <c r="Y622" s="315"/>
      <c r="Z622" s="315"/>
      <c r="AA622" s="315"/>
      <c r="AB622" s="317"/>
    </row>
    <row r="623" spans="2:28" customFormat="1" ht="15" customHeight="1" x14ac:dyDescent="0.3">
      <c r="B623" s="282"/>
      <c r="C623" s="271"/>
      <c r="D623" s="380" t="s">
        <v>1162</v>
      </c>
      <c r="E623" s="376"/>
      <c r="F623" s="376">
        <v>1</v>
      </c>
      <c r="G623" s="377"/>
      <c r="H623" s="376"/>
      <c r="I623" s="378"/>
      <c r="J623" s="376">
        <f t="shared" si="55"/>
        <v>1</v>
      </c>
      <c r="K623" s="379">
        <f t="shared" si="56"/>
        <v>0</v>
      </c>
      <c r="L623" s="375"/>
      <c r="M623" s="330"/>
      <c r="N623" s="330"/>
      <c r="O623" s="330"/>
      <c r="P623" s="330"/>
      <c r="Q623" s="126"/>
      <c r="R623" s="222"/>
      <c r="S623" s="315"/>
      <c r="T623" s="316"/>
      <c r="U623" s="315"/>
      <c r="V623" s="315"/>
      <c r="W623" s="315"/>
      <c r="X623" s="315"/>
      <c r="Y623" s="315"/>
      <c r="Z623" s="315"/>
      <c r="AA623" s="315"/>
      <c r="AB623" s="317"/>
    </row>
    <row r="624" spans="2:28" customFormat="1" ht="15" customHeight="1" x14ac:dyDescent="0.3">
      <c r="B624" s="282"/>
      <c r="C624" s="271"/>
      <c r="D624" s="380" t="s">
        <v>1163</v>
      </c>
      <c r="E624" s="376"/>
      <c r="F624" s="376"/>
      <c r="G624" s="377">
        <v>2</v>
      </c>
      <c r="H624" s="376"/>
      <c r="I624" s="378"/>
      <c r="J624" s="376">
        <f t="shared" si="55"/>
        <v>2</v>
      </c>
      <c r="K624" s="379">
        <f t="shared" si="56"/>
        <v>0</v>
      </c>
      <c r="L624" s="375"/>
      <c r="M624" s="330"/>
      <c r="N624" s="330"/>
      <c r="O624" s="330"/>
      <c r="P624" s="330"/>
      <c r="Q624" s="126"/>
      <c r="R624" s="222"/>
      <c r="S624" s="315"/>
      <c r="T624" s="316"/>
      <c r="U624" s="315"/>
      <c r="V624" s="315"/>
      <c r="W624" s="315"/>
      <c r="X624" s="315"/>
      <c r="Y624" s="315"/>
      <c r="Z624" s="315"/>
      <c r="AA624" s="315"/>
      <c r="AB624" s="317"/>
    </row>
    <row r="625" spans="2:28" customFormat="1" ht="15" customHeight="1" x14ac:dyDescent="0.3">
      <c r="B625" s="282"/>
      <c r="C625" s="271"/>
      <c r="D625" s="376" t="s">
        <v>647</v>
      </c>
      <c r="E625" s="376">
        <v>3</v>
      </c>
      <c r="F625" s="376">
        <v>5</v>
      </c>
      <c r="G625" s="377">
        <v>9</v>
      </c>
      <c r="H625" s="376"/>
      <c r="I625" s="378"/>
      <c r="J625" s="376">
        <f t="shared" si="55"/>
        <v>17</v>
      </c>
      <c r="K625" s="379">
        <f t="shared" si="56"/>
        <v>0.17647058823529413</v>
      </c>
      <c r="L625" s="375"/>
      <c r="M625" s="330"/>
      <c r="N625" s="330"/>
      <c r="O625" s="330"/>
      <c r="P625" s="330"/>
      <c r="Q625" s="126"/>
      <c r="R625" s="222"/>
      <c r="S625" s="315"/>
      <c r="T625" s="316"/>
      <c r="U625" s="315"/>
      <c r="V625" s="315"/>
      <c r="W625" s="315"/>
      <c r="X625" s="315"/>
      <c r="Y625" s="315"/>
      <c r="Z625" s="315"/>
      <c r="AA625" s="315"/>
      <c r="AB625" s="317"/>
    </row>
    <row r="626" spans="2:28" customFormat="1" ht="15" customHeight="1" x14ac:dyDescent="0.3">
      <c r="B626" s="282"/>
      <c r="C626" s="271"/>
      <c r="D626" s="376" t="s">
        <v>695</v>
      </c>
      <c r="E626" s="376">
        <v>1</v>
      </c>
      <c r="F626" s="376"/>
      <c r="G626" s="377"/>
      <c r="H626" s="376"/>
      <c r="I626" s="378"/>
      <c r="J626" s="376">
        <f t="shared" si="55"/>
        <v>1</v>
      </c>
      <c r="K626" s="379">
        <f t="shared" si="56"/>
        <v>1</v>
      </c>
      <c r="L626" s="375"/>
      <c r="M626" s="330"/>
      <c r="N626" s="330"/>
      <c r="O626" s="330"/>
      <c r="P626" s="330"/>
      <c r="Q626" s="126"/>
      <c r="R626" s="222"/>
      <c r="S626" s="315"/>
      <c r="T626" s="316"/>
      <c r="U626" s="315"/>
      <c r="V626" s="315"/>
      <c r="W626" s="315"/>
      <c r="X626" s="315"/>
      <c r="Y626" s="315"/>
      <c r="Z626" s="315"/>
      <c r="AA626" s="315"/>
      <c r="AB626" s="317"/>
    </row>
    <row r="627" spans="2:28" customFormat="1" ht="15" customHeight="1" x14ac:dyDescent="0.3">
      <c r="B627" s="282"/>
      <c r="C627" s="271"/>
      <c r="D627" s="376" t="s">
        <v>77</v>
      </c>
      <c r="E627" s="376">
        <v>3</v>
      </c>
      <c r="F627" s="376"/>
      <c r="G627" s="377">
        <v>2</v>
      </c>
      <c r="H627" s="376"/>
      <c r="I627" s="378"/>
      <c r="J627" s="376">
        <f t="shared" si="55"/>
        <v>5</v>
      </c>
      <c r="K627" s="379">
        <f t="shared" si="56"/>
        <v>0.6</v>
      </c>
      <c r="L627" s="381">
        <f>SUM(J616:J627)</f>
        <v>152</v>
      </c>
      <c r="M627" s="330"/>
      <c r="N627" s="330"/>
      <c r="O627" s="330"/>
      <c r="P627" s="330"/>
      <c r="Q627" s="126"/>
      <c r="R627" s="222"/>
      <c r="S627" s="315"/>
      <c r="T627" s="316"/>
      <c r="U627" s="315"/>
      <c r="V627" s="315"/>
      <c r="W627" s="315"/>
      <c r="X627" s="315"/>
      <c r="Y627" s="315"/>
      <c r="Z627" s="315"/>
      <c r="AA627" s="315"/>
      <c r="AB627" s="317"/>
    </row>
    <row r="628" spans="2:28" customFormat="1" ht="15" customHeight="1" x14ac:dyDescent="0.3">
      <c r="B628" s="282"/>
      <c r="C628" s="271"/>
      <c r="D628" s="376" t="s">
        <v>668</v>
      </c>
      <c r="E628" s="376"/>
      <c r="F628" s="376"/>
      <c r="G628" s="377">
        <v>2</v>
      </c>
      <c r="H628" s="376"/>
      <c r="I628" s="378"/>
      <c r="J628" s="376">
        <f t="shared" si="55"/>
        <v>2</v>
      </c>
      <c r="K628" s="379">
        <f t="shared" si="56"/>
        <v>0</v>
      </c>
      <c r="L628" s="375"/>
      <c r="M628" s="330"/>
      <c r="N628" s="330"/>
      <c r="O628" s="330"/>
      <c r="P628" s="330"/>
      <c r="Q628" s="126"/>
      <c r="R628" s="222"/>
      <c r="S628" s="315"/>
      <c r="T628" s="316"/>
      <c r="U628" s="315"/>
      <c r="V628" s="315"/>
      <c r="W628" s="315"/>
      <c r="X628" s="315"/>
      <c r="Y628" s="315"/>
      <c r="Z628" s="315"/>
      <c r="AA628" s="315"/>
      <c r="AB628" s="317"/>
    </row>
    <row r="629" spans="2:28" customFormat="1" ht="15" customHeight="1" x14ac:dyDescent="0.3">
      <c r="B629" s="282"/>
      <c r="C629" s="271"/>
      <c r="D629" s="376" t="s">
        <v>512</v>
      </c>
      <c r="E629" s="376"/>
      <c r="F629" s="376"/>
      <c r="G629" s="377">
        <v>5</v>
      </c>
      <c r="H629" s="376"/>
      <c r="I629" s="378"/>
      <c r="J629" s="376">
        <f t="shared" si="55"/>
        <v>5</v>
      </c>
      <c r="K629" s="379">
        <f t="shared" si="56"/>
        <v>0</v>
      </c>
      <c r="L629" s="375"/>
      <c r="M629" s="330"/>
      <c r="N629" s="330"/>
      <c r="O629" s="330"/>
      <c r="P629" s="330"/>
      <c r="Q629" s="126"/>
      <c r="R629" s="222"/>
      <c r="S629" s="315"/>
      <c r="T629" s="316"/>
      <c r="U629" s="315"/>
      <c r="V629" s="315"/>
      <c r="W629" s="315"/>
      <c r="X629" s="315"/>
      <c r="Y629" s="315"/>
      <c r="Z629" s="315"/>
      <c r="AA629" s="315"/>
      <c r="AB629" s="317"/>
    </row>
    <row r="630" spans="2:28" customFormat="1" ht="15" customHeight="1" x14ac:dyDescent="0.3">
      <c r="B630" s="282"/>
      <c r="C630" s="271"/>
      <c r="D630" s="376" t="s">
        <v>599</v>
      </c>
      <c r="E630" s="376"/>
      <c r="F630" s="376">
        <v>1</v>
      </c>
      <c r="G630" s="377">
        <v>5</v>
      </c>
      <c r="H630" s="376"/>
      <c r="I630" s="378"/>
      <c r="J630" s="376">
        <f t="shared" si="55"/>
        <v>6</v>
      </c>
      <c r="K630" s="379">
        <f t="shared" si="56"/>
        <v>0</v>
      </c>
      <c r="L630" s="375"/>
      <c r="M630" s="330"/>
      <c r="N630" s="330"/>
      <c r="O630" s="330"/>
      <c r="P630" s="330"/>
      <c r="Q630" s="126"/>
      <c r="R630" s="222"/>
      <c r="S630" s="315"/>
      <c r="T630" s="316"/>
      <c r="U630" s="315"/>
      <c r="V630" s="315"/>
      <c r="W630" s="315"/>
      <c r="X630" s="315"/>
      <c r="Y630" s="315"/>
      <c r="Z630" s="315"/>
      <c r="AA630" s="315"/>
      <c r="AB630" s="317"/>
    </row>
    <row r="631" spans="2:28" customFormat="1" ht="15" customHeight="1" x14ac:dyDescent="0.3">
      <c r="B631" s="282"/>
      <c r="C631" s="271"/>
      <c r="D631" s="376" t="s">
        <v>617</v>
      </c>
      <c r="E631" s="376"/>
      <c r="F631" s="376"/>
      <c r="G631" s="377">
        <v>1</v>
      </c>
      <c r="H631" s="376"/>
      <c r="I631" s="378"/>
      <c r="J631" s="376">
        <f t="shared" si="55"/>
        <v>1</v>
      </c>
      <c r="K631" s="379">
        <f t="shared" si="56"/>
        <v>0</v>
      </c>
      <c r="L631" s="375"/>
      <c r="M631" s="330"/>
      <c r="N631" s="330"/>
      <c r="O631" s="330"/>
      <c r="P631" s="330"/>
      <c r="Q631" s="126"/>
      <c r="R631" s="222"/>
      <c r="S631" s="315"/>
      <c r="T631" s="316"/>
      <c r="U631" s="315"/>
      <c r="V631" s="315"/>
      <c r="W631" s="315"/>
      <c r="X631" s="315"/>
      <c r="Y631" s="315"/>
      <c r="Z631" s="315"/>
      <c r="AA631" s="315"/>
      <c r="AB631" s="317"/>
    </row>
    <row r="632" spans="2:28" customFormat="1" ht="15" customHeight="1" x14ac:dyDescent="0.3">
      <c r="B632" s="282"/>
      <c r="C632" s="271"/>
      <c r="D632" s="376" t="s">
        <v>280</v>
      </c>
      <c r="E632" s="376"/>
      <c r="F632" s="376"/>
      <c r="G632" s="377">
        <v>4</v>
      </c>
      <c r="H632" s="376"/>
      <c r="I632" s="378"/>
      <c r="J632" s="376">
        <f t="shared" si="55"/>
        <v>4</v>
      </c>
      <c r="K632" s="379">
        <f t="shared" si="56"/>
        <v>0</v>
      </c>
      <c r="L632" s="375"/>
      <c r="M632" s="330"/>
      <c r="N632" s="330"/>
      <c r="O632" s="330"/>
      <c r="P632" s="330"/>
      <c r="Q632" s="126"/>
      <c r="R632" s="222"/>
      <c r="S632" s="315"/>
      <c r="T632" s="316"/>
      <c r="U632" s="315"/>
      <c r="V632" s="315"/>
      <c r="W632" s="315"/>
      <c r="X632" s="315"/>
      <c r="Y632" s="315"/>
      <c r="Z632" s="315"/>
      <c r="AA632" s="315"/>
      <c r="AB632" s="317"/>
    </row>
    <row r="633" spans="2:28" customFormat="1" ht="15" customHeight="1" x14ac:dyDescent="0.3">
      <c r="B633" s="282"/>
      <c r="C633" s="271"/>
      <c r="D633" s="376" t="s">
        <v>700</v>
      </c>
      <c r="E633" s="376"/>
      <c r="F633" s="376"/>
      <c r="G633" s="377">
        <v>1</v>
      </c>
      <c r="H633" s="376"/>
      <c r="I633" s="378"/>
      <c r="J633" s="376">
        <f t="shared" si="55"/>
        <v>1</v>
      </c>
      <c r="K633" s="379">
        <f t="shared" si="56"/>
        <v>0</v>
      </c>
      <c r="L633" s="375"/>
      <c r="M633" s="330"/>
      <c r="N633" s="330"/>
      <c r="O633" s="330"/>
      <c r="P633" s="330"/>
      <c r="Q633" s="126"/>
      <c r="R633" s="222"/>
      <c r="S633" s="315"/>
      <c r="T633" s="316"/>
      <c r="U633" s="315"/>
      <c r="V633" s="315"/>
      <c r="W633" s="315"/>
      <c r="X633" s="315"/>
      <c r="Y633" s="315"/>
      <c r="Z633" s="315"/>
      <c r="AA633" s="315"/>
      <c r="AB633" s="317"/>
    </row>
    <row r="634" spans="2:28" customFormat="1" ht="15" customHeight="1" x14ac:dyDescent="0.3">
      <c r="B634" s="282"/>
      <c r="C634" s="271"/>
      <c r="D634" s="376" t="s">
        <v>506</v>
      </c>
      <c r="E634" s="376"/>
      <c r="F634" s="376"/>
      <c r="G634" s="377">
        <v>1</v>
      </c>
      <c r="H634" s="376"/>
      <c r="I634" s="378"/>
      <c r="J634" s="376">
        <f t="shared" si="55"/>
        <v>1</v>
      </c>
      <c r="K634" s="379">
        <f t="shared" si="56"/>
        <v>0</v>
      </c>
      <c r="L634" s="375"/>
      <c r="M634" s="330"/>
      <c r="N634" s="330"/>
      <c r="O634" s="330"/>
      <c r="P634" s="330"/>
      <c r="Q634" s="126"/>
      <c r="R634" s="222"/>
      <c r="S634" s="315"/>
      <c r="T634" s="316"/>
      <c r="U634" s="315"/>
      <c r="V634" s="315"/>
      <c r="W634" s="315"/>
      <c r="X634" s="315"/>
      <c r="Y634" s="315"/>
      <c r="Z634" s="315"/>
      <c r="AA634" s="315"/>
      <c r="AB634" s="317"/>
    </row>
    <row r="635" spans="2:28" customFormat="1" ht="15" customHeight="1" x14ac:dyDescent="0.3">
      <c r="B635" s="282"/>
      <c r="C635" s="271"/>
      <c r="D635" s="376" t="s">
        <v>134</v>
      </c>
      <c r="E635" s="375"/>
      <c r="F635" s="376"/>
      <c r="G635" s="377">
        <v>5</v>
      </c>
      <c r="H635" s="375"/>
      <c r="I635" s="378"/>
      <c r="J635" s="376">
        <f t="shared" si="55"/>
        <v>5</v>
      </c>
      <c r="K635" s="379">
        <f t="shared" si="56"/>
        <v>0</v>
      </c>
      <c r="L635" s="375"/>
      <c r="M635" s="330"/>
      <c r="N635" s="330"/>
      <c r="O635" s="330"/>
      <c r="P635" s="330"/>
      <c r="Q635" s="126"/>
      <c r="R635" s="222"/>
      <c r="S635" s="315"/>
      <c r="T635" s="316"/>
      <c r="U635" s="315"/>
      <c r="V635" s="315"/>
      <c r="W635" s="315"/>
      <c r="X635" s="315"/>
      <c r="Y635" s="315"/>
      <c r="Z635" s="315"/>
      <c r="AA635" s="315"/>
      <c r="AB635" s="317"/>
    </row>
    <row r="636" spans="2:28" customFormat="1" ht="15" customHeight="1" x14ac:dyDescent="0.3">
      <c r="B636" s="282"/>
      <c r="C636" s="271"/>
      <c r="D636" s="376" t="s">
        <v>692</v>
      </c>
      <c r="E636" s="375"/>
      <c r="F636" s="376"/>
      <c r="G636" s="377"/>
      <c r="H636" s="375"/>
      <c r="I636" s="378">
        <v>1</v>
      </c>
      <c r="J636" s="376">
        <f t="shared" si="55"/>
        <v>1</v>
      </c>
      <c r="K636" s="379">
        <f t="shared" si="56"/>
        <v>0</v>
      </c>
      <c r="L636" s="375"/>
      <c r="M636" s="330"/>
      <c r="N636" s="330"/>
      <c r="O636" s="330"/>
      <c r="P636" s="330"/>
      <c r="Q636" s="126"/>
      <c r="R636" s="222"/>
      <c r="S636" s="315"/>
      <c r="T636" s="316"/>
      <c r="U636" s="315"/>
      <c r="V636" s="315"/>
      <c r="W636" s="315"/>
      <c r="X636" s="315"/>
      <c r="Y636" s="315"/>
      <c r="Z636" s="315"/>
      <c r="AA636" s="315"/>
      <c r="AB636" s="317"/>
    </row>
    <row r="637" spans="2:28" customFormat="1" ht="15" customHeight="1" x14ac:dyDescent="0.3">
      <c r="B637" s="282"/>
      <c r="C637" s="271"/>
      <c r="D637" s="376" t="s">
        <v>585</v>
      </c>
      <c r="E637" s="376"/>
      <c r="F637" s="376"/>
      <c r="G637" s="377">
        <v>1</v>
      </c>
      <c r="H637" s="376"/>
      <c r="I637" s="378"/>
      <c r="J637" s="376">
        <f t="shared" si="55"/>
        <v>1</v>
      </c>
      <c r="K637" s="379">
        <f t="shared" si="56"/>
        <v>0</v>
      </c>
      <c r="L637" s="381">
        <f>SUM(J628:J637)</f>
        <v>27</v>
      </c>
      <c r="M637" s="330"/>
      <c r="N637" s="330"/>
      <c r="O637" s="330"/>
      <c r="P637" s="330"/>
      <c r="Q637" s="126"/>
      <c r="R637" s="222"/>
      <c r="S637" s="315"/>
      <c r="T637" s="316"/>
      <c r="U637" s="315"/>
      <c r="V637" s="315"/>
      <c r="W637" s="315"/>
      <c r="X637" s="315"/>
      <c r="Y637" s="315"/>
      <c r="Z637" s="315"/>
      <c r="AA637" s="315"/>
      <c r="AB637" s="317"/>
    </row>
    <row r="638" spans="2:28" customFormat="1" ht="15" customHeight="1" x14ac:dyDescent="0.3">
      <c r="B638" s="282"/>
      <c r="C638" s="271"/>
      <c r="D638" s="376" t="s">
        <v>284</v>
      </c>
      <c r="E638" s="376">
        <v>1</v>
      </c>
      <c r="F638" s="376"/>
      <c r="G638" s="377">
        <v>1</v>
      </c>
      <c r="H638" s="376"/>
      <c r="I638" s="378"/>
      <c r="J638" s="376">
        <f t="shared" si="55"/>
        <v>2</v>
      </c>
      <c r="K638" s="379">
        <f t="shared" si="56"/>
        <v>0.5</v>
      </c>
      <c r="L638" s="375"/>
      <c r="M638" s="330"/>
      <c r="N638" s="330"/>
      <c r="O638" s="330"/>
      <c r="P638" s="330"/>
      <c r="Q638" s="126"/>
      <c r="R638" s="222"/>
      <c r="S638" s="315"/>
      <c r="T638" s="316"/>
      <c r="U638" s="315"/>
      <c r="V638" s="315"/>
      <c r="W638" s="315"/>
      <c r="X638" s="315"/>
      <c r="Y638" s="315"/>
      <c r="Z638" s="315"/>
      <c r="AA638" s="315"/>
      <c r="AB638" s="317"/>
    </row>
    <row r="639" spans="2:28" customFormat="1" ht="15" customHeight="1" x14ac:dyDescent="0.3">
      <c r="B639" s="282"/>
      <c r="C639" s="271"/>
      <c r="D639" s="376" t="s">
        <v>309</v>
      </c>
      <c r="E639" s="376"/>
      <c r="F639" s="376"/>
      <c r="G639" s="377">
        <v>2</v>
      </c>
      <c r="H639" s="376"/>
      <c r="I639" s="378"/>
      <c r="J639" s="376">
        <f t="shared" si="55"/>
        <v>2</v>
      </c>
      <c r="K639" s="379">
        <f t="shared" si="56"/>
        <v>0</v>
      </c>
      <c r="L639" s="381"/>
      <c r="M639" s="330"/>
      <c r="N639" s="330"/>
      <c r="O639" s="330"/>
      <c r="P639" s="330"/>
      <c r="Q639" s="126"/>
      <c r="R639" s="222"/>
      <c r="S639" s="315"/>
      <c r="T639" s="316"/>
      <c r="U639" s="315"/>
      <c r="V639" s="315"/>
      <c r="W639" s="315"/>
      <c r="X639" s="315"/>
      <c r="Y639" s="315"/>
      <c r="Z639" s="315"/>
      <c r="AA639" s="315"/>
      <c r="AB639" s="317"/>
    </row>
    <row r="640" spans="2:28" customFormat="1" ht="15" customHeight="1" x14ac:dyDescent="0.3">
      <c r="B640" s="282"/>
      <c r="C640" s="271"/>
      <c r="D640" s="376" t="s">
        <v>655</v>
      </c>
      <c r="E640" s="376"/>
      <c r="F640" s="376"/>
      <c r="G640" s="377">
        <v>1</v>
      </c>
      <c r="H640" s="376"/>
      <c r="I640" s="378"/>
      <c r="J640" s="376">
        <f t="shared" si="55"/>
        <v>1</v>
      </c>
      <c r="K640" s="379">
        <f t="shared" si="56"/>
        <v>0</v>
      </c>
      <c r="L640" s="381"/>
      <c r="M640" s="330"/>
      <c r="N640" s="330"/>
      <c r="O640" s="330"/>
      <c r="P640" s="330"/>
      <c r="Q640" s="126"/>
      <c r="R640" s="222"/>
      <c r="S640" s="315"/>
      <c r="T640" s="316"/>
      <c r="U640" s="315"/>
      <c r="V640" s="315"/>
      <c r="W640" s="315"/>
      <c r="X640" s="315"/>
      <c r="Y640" s="315"/>
      <c r="Z640" s="315"/>
      <c r="AA640" s="315"/>
      <c r="AB640" s="317"/>
    </row>
    <row r="641" spans="2:28" customFormat="1" ht="15" customHeight="1" x14ac:dyDescent="0.3">
      <c r="B641" s="282"/>
      <c r="C641" s="271"/>
      <c r="D641" s="376" t="s">
        <v>506</v>
      </c>
      <c r="E641" s="376"/>
      <c r="F641" s="376"/>
      <c r="G641" s="377">
        <v>1</v>
      </c>
      <c r="H641" s="376"/>
      <c r="I641" s="378"/>
      <c r="J641" s="376">
        <f t="shared" si="55"/>
        <v>1</v>
      </c>
      <c r="K641" s="379">
        <f t="shared" si="56"/>
        <v>0</v>
      </c>
      <c r="L641" s="381">
        <f>SUM(J638:J641)</f>
        <v>6</v>
      </c>
      <c r="M641" s="330"/>
      <c r="N641" s="330"/>
      <c r="O641" s="330"/>
      <c r="P641" s="330"/>
      <c r="Q641" s="126"/>
      <c r="R641" s="222"/>
      <c r="S641" s="315"/>
      <c r="T641" s="316"/>
      <c r="U641" s="315"/>
      <c r="V641" s="315"/>
      <c r="W641" s="315"/>
      <c r="X641" s="315"/>
      <c r="Y641" s="315"/>
      <c r="Z641" s="315"/>
      <c r="AA641" s="315"/>
      <c r="AB641" s="317"/>
    </row>
    <row r="642" spans="2:28" customFormat="1" ht="15" customHeight="1" x14ac:dyDescent="0.3">
      <c r="B642" s="282"/>
      <c r="C642" s="271"/>
      <c r="D642" s="376" t="s">
        <v>1164</v>
      </c>
      <c r="E642" s="376">
        <v>4</v>
      </c>
      <c r="F642" s="376">
        <v>2</v>
      </c>
      <c r="G642" s="377">
        <v>20</v>
      </c>
      <c r="H642" s="376">
        <v>1</v>
      </c>
      <c r="I642" s="378"/>
      <c r="J642" s="376">
        <f t="shared" si="55"/>
        <v>27</v>
      </c>
      <c r="K642" s="379">
        <f t="shared" si="56"/>
        <v>0.14814814814814814</v>
      </c>
      <c r="L642" s="381"/>
      <c r="M642" s="330"/>
      <c r="N642" s="330"/>
      <c r="O642" s="330"/>
      <c r="P642" s="330"/>
      <c r="Q642" s="126"/>
      <c r="R642" s="222"/>
      <c r="S642" s="315"/>
      <c r="T642" s="316"/>
      <c r="U642" s="315"/>
      <c r="V642" s="315"/>
      <c r="W642" s="315"/>
      <c r="X642" s="315"/>
      <c r="Y642" s="315"/>
      <c r="Z642" s="315"/>
      <c r="AA642" s="315"/>
      <c r="AB642" s="317"/>
    </row>
    <row r="643" spans="2:28" customFormat="1" ht="15" customHeight="1" x14ac:dyDescent="0.3">
      <c r="B643" s="282"/>
      <c r="C643" s="271"/>
      <c r="D643" s="376" t="s">
        <v>689</v>
      </c>
      <c r="E643" s="376"/>
      <c r="F643" s="376"/>
      <c r="G643" s="377"/>
      <c r="H643" s="376"/>
      <c r="I643" s="378">
        <v>2</v>
      </c>
      <c r="J643" s="376">
        <f t="shared" si="55"/>
        <v>2</v>
      </c>
      <c r="K643" s="379">
        <f t="shared" si="56"/>
        <v>0</v>
      </c>
      <c r="L643" s="381">
        <f>SUM(J642:J643)</f>
        <v>29</v>
      </c>
      <c r="M643" s="330"/>
      <c r="N643" s="330"/>
      <c r="O643" s="330"/>
      <c r="P643" s="330"/>
      <c r="Q643" s="126"/>
      <c r="R643" s="222"/>
      <c r="S643" s="315"/>
      <c r="T643" s="316"/>
      <c r="U643" s="315"/>
      <c r="V643" s="315"/>
      <c r="W643" s="315"/>
      <c r="X643" s="315"/>
      <c r="Y643" s="315"/>
      <c r="Z643" s="315"/>
      <c r="AA643" s="315"/>
      <c r="AB643" s="317"/>
    </row>
    <row r="644" spans="2:28" customFormat="1" ht="15" customHeight="1" x14ac:dyDescent="0.3">
      <c r="B644" s="282"/>
      <c r="C644" s="271"/>
      <c r="D644" s="376" t="s">
        <v>99</v>
      </c>
      <c r="E644" s="376"/>
      <c r="F644" s="376">
        <v>1</v>
      </c>
      <c r="G644" s="377">
        <v>11</v>
      </c>
      <c r="H644" s="376"/>
      <c r="I644" s="378">
        <v>1</v>
      </c>
      <c r="J644" s="376">
        <f t="shared" si="55"/>
        <v>13</v>
      </c>
      <c r="K644" s="379">
        <f t="shared" si="56"/>
        <v>0</v>
      </c>
      <c r="L644" s="381">
        <f>J644</f>
        <v>13</v>
      </c>
      <c r="M644" s="330"/>
      <c r="N644" s="330"/>
      <c r="O644" s="330"/>
      <c r="P644" s="330"/>
      <c r="Q644" s="126"/>
      <c r="R644" s="222"/>
      <c r="S644" s="315"/>
      <c r="T644" s="316"/>
      <c r="U644" s="315"/>
      <c r="V644" s="315"/>
      <c r="W644" s="315"/>
      <c r="X644" s="315"/>
      <c r="Y644" s="315"/>
      <c r="Z644" s="315"/>
      <c r="AA644" s="315"/>
      <c r="AB644" s="317"/>
    </row>
    <row r="645" spans="2:28" customFormat="1" ht="15" customHeight="1" x14ac:dyDescent="0.3">
      <c r="B645" s="282"/>
      <c r="C645" s="271"/>
      <c r="D645" s="376" t="s">
        <v>184</v>
      </c>
      <c r="E645" s="376">
        <v>3</v>
      </c>
      <c r="F645" s="376">
        <v>7</v>
      </c>
      <c r="G645" s="377">
        <v>11</v>
      </c>
      <c r="H645" s="376"/>
      <c r="I645" s="378">
        <v>1</v>
      </c>
      <c r="J645" s="376">
        <f t="shared" si="55"/>
        <v>22</v>
      </c>
      <c r="K645" s="379">
        <f t="shared" si="56"/>
        <v>0.13636363636363635</v>
      </c>
      <c r="L645" s="381">
        <v>22</v>
      </c>
      <c r="M645" s="330"/>
      <c r="N645" s="330"/>
      <c r="O645" s="330"/>
      <c r="P645" s="330"/>
      <c r="Q645" s="126"/>
      <c r="R645" s="222"/>
      <c r="S645" s="315"/>
      <c r="T645" s="316"/>
      <c r="U645" s="315"/>
      <c r="V645" s="315"/>
      <c r="W645" s="315"/>
      <c r="X645" s="315"/>
      <c r="Y645" s="315"/>
      <c r="Z645" s="315"/>
      <c r="AA645" s="315"/>
      <c r="AB645" s="317"/>
    </row>
    <row r="646" spans="2:28" customFormat="1" ht="15" customHeight="1" x14ac:dyDescent="0.3">
      <c r="B646" s="282"/>
      <c r="C646" s="271"/>
      <c r="D646" s="376" t="s">
        <v>628</v>
      </c>
      <c r="E646" s="376"/>
      <c r="F646" s="376"/>
      <c r="G646" s="377">
        <v>3</v>
      </c>
      <c r="H646" s="376"/>
      <c r="I646" s="378"/>
      <c r="J646" s="376">
        <f t="shared" si="55"/>
        <v>3</v>
      </c>
      <c r="K646" s="379">
        <f t="shared" si="56"/>
        <v>0</v>
      </c>
      <c r="L646" s="381">
        <v>3</v>
      </c>
      <c r="M646" s="330"/>
      <c r="N646" s="330"/>
      <c r="O646" s="330"/>
      <c r="P646" s="330"/>
      <c r="Q646" s="126"/>
      <c r="R646" s="222"/>
      <c r="S646" s="315"/>
      <c r="T646" s="316"/>
      <c r="U646" s="315"/>
      <c r="V646" s="315"/>
      <c r="W646" s="315"/>
      <c r="X646" s="315"/>
      <c r="Y646" s="315"/>
      <c r="Z646" s="315"/>
      <c r="AA646" s="315"/>
      <c r="AB646" s="317"/>
    </row>
    <row r="647" spans="2:28" customFormat="1" ht="15" customHeight="1" x14ac:dyDescent="0.3">
      <c r="B647" s="282"/>
      <c r="C647" s="271"/>
      <c r="D647" s="376"/>
      <c r="E647" s="376">
        <f>SUM(E616:E646)</f>
        <v>37</v>
      </c>
      <c r="F647" s="376">
        <f>SUM(F616:F646)</f>
        <v>41</v>
      </c>
      <c r="G647" s="376">
        <f>SUM(G616:G646)</f>
        <v>161</v>
      </c>
      <c r="H647" s="376">
        <f>SUM(H616:H646)</f>
        <v>8</v>
      </c>
      <c r="I647" s="376">
        <f>SUM(I616:I646)</f>
        <v>5</v>
      </c>
      <c r="J647" s="376">
        <f t="shared" si="55"/>
        <v>252</v>
      </c>
      <c r="K647" s="379">
        <f t="shared" si="56"/>
        <v>0.14682539682539683</v>
      </c>
      <c r="L647" s="381">
        <f>SUM(L614:L646)</f>
        <v>252</v>
      </c>
      <c r="M647" s="330"/>
      <c r="N647" s="330"/>
      <c r="O647" s="330"/>
      <c r="P647" s="330"/>
      <c r="Q647" s="126"/>
      <c r="R647" s="222"/>
      <c r="S647" s="315"/>
      <c r="T647" s="316"/>
      <c r="U647" s="315"/>
      <c r="V647" s="315"/>
      <c r="W647" s="315"/>
      <c r="X647" s="315"/>
      <c r="Y647" s="315"/>
      <c r="Z647" s="315"/>
      <c r="AA647" s="315"/>
      <c r="AB647" s="317"/>
    </row>
    <row r="648" spans="2:28" customFormat="1" ht="15" customHeight="1" x14ac:dyDescent="0.3">
      <c r="B648" s="282"/>
      <c r="C648" s="271"/>
      <c r="D648" s="375"/>
      <c r="E648" s="376"/>
      <c r="F648" s="376"/>
      <c r="G648" s="376"/>
      <c r="H648" s="376"/>
      <c r="I648" s="376"/>
      <c r="J648" s="375"/>
      <c r="K648" s="375"/>
      <c r="L648" s="381"/>
      <c r="M648" s="330"/>
      <c r="N648" s="330"/>
      <c r="O648" s="330"/>
      <c r="P648" s="330"/>
      <c r="Q648" s="126"/>
      <c r="R648" s="222"/>
      <c r="S648" s="315"/>
      <c r="T648" s="316"/>
      <c r="U648" s="315"/>
      <c r="V648" s="315"/>
      <c r="W648" s="315"/>
      <c r="X648" s="315"/>
      <c r="Y648" s="315"/>
      <c r="Z648" s="315"/>
      <c r="AA648" s="315"/>
      <c r="AB648" s="317"/>
    </row>
    <row r="649" spans="2:28" customFormat="1" ht="15" customHeight="1" x14ac:dyDescent="0.3">
      <c r="B649" s="282"/>
      <c r="C649" s="271"/>
      <c r="D649" s="375"/>
      <c r="E649" s="376">
        <v>1</v>
      </c>
      <c r="F649" s="376">
        <v>2</v>
      </c>
      <c r="G649" s="376">
        <v>13</v>
      </c>
      <c r="H649" s="376"/>
      <c r="I649" s="376"/>
      <c r="J649" s="376">
        <f>SUM(E649:I649)</f>
        <v>16</v>
      </c>
      <c r="K649" s="375"/>
      <c r="L649" s="381">
        <f>L647+F649+G649+E649</f>
        <v>268</v>
      </c>
      <c r="M649" s="330"/>
      <c r="N649" s="330"/>
      <c r="O649" s="330"/>
      <c r="P649" s="330"/>
      <c r="Q649" s="126"/>
      <c r="R649" s="222"/>
      <c r="S649" s="315"/>
      <c r="T649" s="316"/>
      <c r="U649" s="315"/>
      <c r="V649" s="315"/>
      <c r="W649" s="315"/>
      <c r="X649" s="315"/>
      <c r="Y649" s="315"/>
      <c r="Z649" s="315"/>
      <c r="AA649" s="315"/>
      <c r="AB649" s="317"/>
    </row>
    <row r="650" spans="2:28" customFormat="1" ht="15" customHeight="1" x14ac:dyDescent="0.3">
      <c r="B650" s="282"/>
      <c r="C650" s="271"/>
      <c r="D650" s="330"/>
      <c r="E650" s="330"/>
      <c r="F650" s="330"/>
      <c r="G650" s="330"/>
      <c r="H650" s="330"/>
      <c r="I650" s="371"/>
      <c r="J650" s="371"/>
      <c r="K650" s="331"/>
      <c r="L650" s="371"/>
      <c r="M650" s="330"/>
      <c r="N650" s="330"/>
      <c r="O650" s="330"/>
      <c r="P650" s="330"/>
      <c r="Q650" s="126"/>
      <c r="R650" s="222"/>
      <c r="S650" s="315"/>
      <c r="T650" s="316"/>
      <c r="U650" s="315"/>
      <c r="V650" s="315"/>
      <c r="W650" s="315"/>
      <c r="X650" s="315"/>
      <c r="Y650" s="315"/>
      <c r="Z650" s="315"/>
      <c r="AA650" s="315"/>
      <c r="AB650" s="317"/>
    </row>
    <row r="651" spans="2:28" customFormat="1" ht="15" customHeight="1" x14ac:dyDescent="0.3">
      <c r="B651" s="282"/>
      <c r="C651" s="271"/>
      <c r="D651" s="330"/>
      <c r="E651" s="330"/>
      <c r="F651" s="330"/>
      <c r="G651" s="330"/>
      <c r="H651" s="330"/>
      <c r="I651" s="371"/>
      <c r="J651" s="371"/>
      <c r="K651" s="331"/>
      <c r="L651" s="371"/>
      <c r="M651" s="330"/>
      <c r="N651" s="330"/>
      <c r="O651" s="330"/>
      <c r="P651" s="330"/>
      <c r="Q651" s="126"/>
      <c r="R651" s="222"/>
      <c r="S651" s="315"/>
      <c r="T651" s="316"/>
      <c r="U651" s="315"/>
      <c r="V651" s="315"/>
      <c r="W651" s="315"/>
      <c r="X651" s="315"/>
      <c r="Y651" s="315"/>
      <c r="Z651" s="315"/>
      <c r="AA651" s="315"/>
      <c r="AB651" s="317"/>
    </row>
    <row r="652" spans="2:28" customFormat="1" ht="15" customHeight="1" x14ac:dyDescent="0.3">
      <c r="B652" s="282"/>
      <c r="C652" s="271"/>
      <c r="D652" s="330"/>
      <c r="E652" s="330"/>
      <c r="F652" s="330"/>
      <c r="G652" s="330"/>
      <c r="H652" s="330"/>
      <c r="I652" s="371"/>
      <c r="J652" s="371"/>
      <c r="K652" s="331"/>
      <c r="L652" s="371"/>
      <c r="M652" s="330"/>
      <c r="N652" s="330"/>
      <c r="O652" s="330"/>
      <c r="P652" s="330"/>
      <c r="Q652" s="126"/>
      <c r="R652" s="222"/>
      <c r="S652" s="315"/>
      <c r="T652" s="316"/>
      <c r="U652" s="315"/>
      <c r="V652" s="315"/>
      <c r="W652" s="315"/>
      <c r="X652" s="315"/>
      <c r="Y652" s="315"/>
      <c r="Z652" s="315"/>
      <c r="AA652" s="315"/>
      <c r="AB652" s="317"/>
    </row>
    <row r="653" spans="2:28" customFormat="1" ht="15" customHeight="1" x14ac:dyDescent="0.3">
      <c r="B653" s="282"/>
      <c r="C653" s="271"/>
      <c r="D653" s="330"/>
      <c r="E653" s="330"/>
      <c r="F653" s="330"/>
      <c r="G653" s="330"/>
      <c r="H653" s="330"/>
      <c r="I653" s="371"/>
      <c r="J653" s="371"/>
      <c r="K653" s="331"/>
      <c r="L653" s="371"/>
      <c r="M653" s="330"/>
      <c r="N653" s="330"/>
      <c r="O653" s="330"/>
      <c r="P653" s="330"/>
      <c r="Q653" s="126"/>
      <c r="R653" s="222"/>
      <c r="S653" s="315"/>
      <c r="T653" s="316"/>
      <c r="U653" s="315"/>
      <c r="V653" s="315"/>
      <c r="W653" s="315"/>
      <c r="X653" s="315"/>
      <c r="Y653" s="315"/>
      <c r="Z653" s="315"/>
      <c r="AA653" s="315"/>
      <c r="AB653" s="317"/>
    </row>
    <row r="654" spans="2:28" customFormat="1" ht="15" customHeight="1" x14ac:dyDescent="0.3">
      <c r="B654" s="282"/>
      <c r="C654" s="271"/>
      <c r="D654" s="330"/>
      <c r="E654" s="330"/>
      <c r="F654" s="330"/>
      <c r="G654" s="330"/>
      <c r="H654" s="330"/>
      <c r="I654" s="371"/>
      <c r="J654" s="371"/>
      <c r="K654" s="331"/>
      <c r="L654" s="371"/>
      <c r="M654" s="330"/>
      <c r="N654" s="330"/>
      <c r="O654" s="330"/>
      <c r="P654" s="330"/>
      <c r="Q654" s="126"/>
      <c r="R654" s="222"/>
      <c r="S654" s="315"/>
      <c r="T654" s="316"/>
      <c r="U654" s="315"/>
      <c r="V654" s="315"/>
      <c r="W654" s="315"/>
      <c r="X654" s="315"/>
      <c r="Y654" s="315"/>
      <c r="Z654" s="315"/>
      <c r="AA654" s="315"/>
      <c r="AB654" s="317"/>
    </row>
    <row r="655" spans="2:28" customFormat="1" ht="15" customHeight="1" x14ac:dyDescent="0.3">
      <c r="B655" s="282"/>
      <c r="C655" s="271"/>
      <c r="D655" s="330"/>
      <c r="E655" s="330"/>
      <c r="F655" s="330"/>
      <c r="G655" s="330"/>
      <c r="H655" s="330"/>
      <c r="I655" s="371"/>
      <c r="J655" s="371"/>
      <c r="K655" s="331"/>
      <c r="L655" s="371"/>
      <c r="M655" s="330"/>
      <c r="N655" s="330"/>
      <c r="O655" s="330"/>
      <c r="P655" s="330"/>
      <c r="Q655" s="126"/>
      <c r="R655" s="222"/>
      <c r="S655" s="315"/>
      <c r="T655" s="316"/>
      <c r="U655" s="315"/>
      <c r="V655" s="315"/>
      <c r="W655" s="315"/>
      <c r="X655" s="315"/>
      <c r="Y655" s="315"/>
      <c r="Z655" s="315"/>
      <c r="AA655" s="315"/>
      <c r="AB655" s="317"/>
    </row>
    <row r="656" spans="2:28" customFormat="1" ht="15" customHeight="1" x14ac:dyDescent="0.3">
      <c r="B656" s="282"/>
      <c r="C656" s="271"/>
      <c r="D656" s="330"/>
      <c r="E656" s="330"/>
      <c r="F656" s="330"/>
      <c r="G656" s="330"/>
      <c r="H656" s="330"/>
      <c r="I656" s="371"/>
      <c r="J656" s="371"/>
      <c r="K656" s="331"/>
      <c r="L656" s="371"/>
      <c r="M656" s="330"/>
      <c r="N656" s="330"/>
      <c r="O656" s="330"/>
      <c r="P656" s="330"/>
      <c r="Q656" s="126"/>
      <c r="R656" s="222"/>
      <c r="S656" s="315"/>
      <c r="T656" s="316"/>
      <c r="U656" s="315"/>
      <c r="V656" s="315"/>
      <c r="W656" s="315"/>
      <c r="X656" s="315"/>
      <c r="Y656" s="315"/>
      <c r="Z656" s="315"/>
      <c r="AA656" s="315"/>
      <c r="AB656" s="317"/>
    </row>
    <row r="657" spans="2:28" customFormat="1" ht="15" customHeight="1" x14ac:dyDescent="0.3">
      <c r="B657" s="282"/>
      <c r="C657" s="271"/>
      <c r="D657" s="330"/>
      <c r="E657" s="330"/>
      <c r="F657" s="330"/>
      <c r="G657" s="330"/>
      <c r="H657" s="330"/>
      <c r="I657" s="371"/>
      <c r="J657" s="371"/>
      <c r="K657" s="331"/>
      <c r="L657" s="371"/>
      <c r="M657" s="330"/>
      <c r="N657" s="330"/>
      <c r="O657" s="330"/>
      <c r="P657" s="330"/>
      <c r="Q657" s="126"/>
      <c r="R657" s="222"/>
      <c r="S657" s="315"/>
      <c r="T657" s="316"/>
      <c r="U657" s="315"/>
      <c r="V657" s="315"/>
      <c r="W657" s="315"/>
      <c r="X657" s="315"/>
      <c r="Y657" s="315"/>
      <c r="Z657" s="315"/>
      <c r="AA657" s="315"/>
      <c r="AB657" s="317"/>
    </row>
    <row r="658" spans="2:28" customFormat="1" ht="15" customHeight="1" x14ac:dyDescent="0.3">
      <c r="B658" s="282"/>
      <c r="C658" s="271"/>
      <c r="D658" s="330"/>
      <c r="E658" s="330"/>
      <c r="F658" s="330"/>
      <c r="G658" s="330"/>
      <c r="H658" s="330"/>
      <c r="I658" s="371"/>
      <c r="J658" s="371"/>
      <c r="K658" s="331"/>
      <c r="L658" s="371"/>
      <c r="M658" s="330"/>
      <c r="N658" s="330"/>
      <c r="O658" s="330"/>
      <c r="P658" s="330"/>
      <c r="Q658" s="126"/>
      <c r="R658" s="222"/>
      <c r="S658" s="315"/>
      <c r="T658" s="316"/>
      <c r="U658" s="315"/>
      <c r="V658" s="315"/>
      <c r="W658" s="315"/>
      <c r="X658" s="315"/>
      <c r="Y658" s="315"/>
      <c r="Z658" s="315"/>
      <c r="AA658" s="315"/>
      <c r="AB658" s="317"/>
    </row>
    <row r="659" spans="2:28" customFormat="1" ht="15" customHeight="1" x14ac:dyDescent="0.3">
      <c r="B659" s="282"/>
      <c r="C659" s="271"/>
      <c r="D659" s="330"/>
      <c r="E659" s="330"/>
      <c r="F659" s="330"/>
      <c r="G659" s="330"/>
      <c r="H659" s="330"/>
      <c r="I659" s="371"/>
      <c r="J659" s="371"/>
      <c r="K659" s="331"/>
      <c r="L659" s="371"/>
      <c r="M659" s="330"/>
      <c r="N659" s="330"/>
      <c r="O659" s="330"/>
      <c r="P659" s="330"/>
      <c r="Q659" s="126"/>
      <c r="R659" s="222"/>
      <c r="S659" s="315"/>
      <c r="T659" s="316"/>
      <c r="U659" s="315"/>
      <c r="V659" s="315"/>
      <c r="W659" s="315"/>
      <c r="X659" s="315"/>
      <c r="Y659" s="315"/>
      <c r="Z659" s="315"/>
      <c r="AA659" s="315"/>
      <c r="AB659" s="317"/>
    </row>
    <row r="660" spans="2:28" customFormat="1" ht="15" customHeight="1" x14ac:dyDescent="0.3">
      <c r="B660" s="282"/>
      <c r="C660" s="271"/>
      <c r="D660" s="330"/>
      <c r="E660" s="330"/>
      <c r="F660" s="330"/>
      <c r="G660" s="330"/>
      <c r="H660" s="330"/>
      <c r="I660" s="371"/>
      <c r="J660" s="371"/>
      <c r="K660" s="331"/>
      <c r="L660" s="371"/>
      <c r="M660" s="330"/>
      <c r="N660" s="330"/>
      <c r="O660" s="330"/>
      <c r="P660" s="330"/>
      <c r="Q660" s="126"/>
      <c r="R660" s="222"/>
      <c r="S660" s="315"/>
      <c r="T660" s="316"/>
      <c r="U660" s="315"/>
      <c r="V660" s="315"/>
      <c r="W660" s="315"/>
      <c r="X660" s="315"/>
      <c r="Y660" s="315"/>
      <c r="Z660" s="315"/>
      <c r="AA660" s="315"/>
      <c r="AB660" s="317"/>
    </row>
    <row r="661" spans="2:28" customFormat="1" ht="15" customHeight="1" x14ac:dyDescent="0.3">
      <c r="B661" s="282"/>
      <c r="C661" s="271"/>
      <c r="D661" s="330"/>
      <c r="E661" s="330"/>
      <c r="F661" s="330"/>
      <c r="G661" s="330"/>
      <c r="H661" s="330"/>
      <c r="I661" s="371"/>
      <c r="J661" s="371"/>
      <c r="K661" s="331"/>
      <c r="L661" s="371"/>
      <c r="M661" s="330"/>
      <c r="N661" s="330"/>
      <c r="O661" s="330"/>
      <c r="P661" s="330"/>
      <c r="Q661" s="126"/>
      <c r="R661" s="222"/>
      <c r="S661" s="315"/>
      <c r="T661" s="316"/>
      <c r="U661" s="315"/>
      <c r="V661" s="315"/>
      <c r="W661" s="315"/>
      <c r="X661" s="315"/>
      <c r="Y661" s="315"/>
      <c r="Z661" s="315"/>
      <c r="AA661" s="315"/>
      <c r="AB661" s="317"/>
    </row>
    <row r="662" spans="2:28" customFormat="1" ht="15" customHeight="1" x14ac:dyDescent="0.3">
      <c r="B662" s="282"/>
      <c r="C662" s="271"/>
      <c r="D662" s="330"/>
      <c r="E662" s="330"/>
      <c r="F662" s="330"/>
      <c r="G662" s="330"/>
      <c r="H662" s="330"/>
      <c r="I662" s="371"/>
      <c r="J662" s="371"/>
      <c r="K662" s="331"/>
      <c r="L662" s="371"/>
      <c r="M662" s="330"/>
      <c r="N662" s="330"/>
      <c r="O662" s="330"/>
      <c r="P662" s="330"/>
      <c r="Q662" s="126"/>
      <c r="R662" s="222"/>
      <c r="S662" s="315"/>
      <c r="T662" s="316"/>
      <c r="U662" s="315"/>
      <c r="V662" s="315"/>
      <c r="W662" s="315"/>
      <c r="X662" s="315"/>
      <c r="Y662" s="315"/>
      <c r="Z662" s="315"/>
      <c r="AA662" s="315"/>
      <c r="AB662" s="317"/>
    </row>
    <row r="663" spans="2:28" customFormat="1" ht="15" customHeight="1" x14ac:dyDescent="0.3">
      <c r="B663" s="282"/>
      <c r="C663" s="271"/>
      <c r="D663" s="330"/>
      <c r="E663" s="330"/>
      <c r="F663" s="330"/>
      <c r="G663" s="330"/>
      <c r="H663" s="330"/>
      <c r="I663" s="371"/>
      <c r="J663" s="371"/>
      <c r="K663" s="331"/>
      <c r="L663" s="371"/>
      <c r="M663" s="330"/>
      <c r="N663" s="330"/>
      <c r="O663" s="330"/>
      <c r="P663" s="330"/>
      <c r="Q663" s="126"/>
      <c r="R663" s="222"/>
      <c r="S663" s="315"/>
      <c r="T663" s="316"/>
      <c r="U663" s="315"/>
      <c r="V663" s="315"/>
      <c r="W663" s="315"/>
      <c r="X663" s="315"/>
      <c r="Y663" s="315"/>
      <c r="Z663" s="315"/>
      <c r="AA663" s="315"/>
      <c r="AB663" s="317"/>
    </row>
    <row r="664" spans="2:28" customFormat="1" ht="15" customHeight="1" x14ac:dyDescent="0.3">
      <c r="B664" s="282"/>
      <c r="C664" s="271"/>
      <c r="D664" s="330"/>
      <c r="E664" s="330"/>
      <c r="F664" s="330"/>
      <c r="G664" s="330"/>
      <c r="H664" s="330"/>
      <c r="I664" s="371"/>
      <c r="J664" s="371"/>
      <c r="K664" s="331"/>
      <c r="L664" s="371"/>
      <c r="M664" s="330"/>
      <c r="N664" s="330"/>
      <c r="O664" s="330"/>
      <c r="P664" s="330"/>
      <c r="Q664" s="126"/>
      <c r="R664" s="222"/>
      <c r="S664" s="315"/>
      <c r="T664" s="316"/>
      <c r="U664" s="315"/>
      <c r="V664" s="315"/>
      <c r="W664" s="315"/>
      <c r="X664" s="315"/>
      <c r="Y664" s="315"/>
      <c r="Z664" s="315"/>
      <c r="AA664" s="315"/>
      <c r="AB664" s="317"/>
    </row>
    <row r="665" spans="2:28" customFormat="1" ht="15" customHeight="1" x14ac:dyDescent="0.3">
      <c r="B665" s="282"/>
      <c r="C665" s="271"/>
      <c r="D665" s="330"/>
      <c r="E665" s="330"/>
      <c r="F665" s="330"/>
      <c r="G665" s="330"/>
      <c r="H665" s="330"/>
      <c r="I665" s="371"/>
      <c r="J665" s="371"/>
      <c r="K665" s="331"/>
      <c r="L665" s="371"/>
      <c r="M665" s="330"/>
      <c r="N665" s="330"/>
      <c r="O665" s="330"/>
      <c r="P665" s="330"/>
      <c r="Q665" s="126"/>
      <c r="R665" s="222"/>
      <c r="S665" s="315"/>
      <c r="T665" s="316"/>
      <c r="U665" s="315"/>
      <c r="V665" s="315"/>
      <c r="W665" s="315"/>
      <c r="X665" s="315"/>
      <c r="Y665" s="315"/>
      <c r="Z665" s="315"/>
      <c r="AA665" s="315"/>
      <c r="AB665" s="317"/>
    </row>
    <row r="666" spans="2:28" customFormat="1" ht="15" customHeight="1" x14ac:dyDescent="0.3">
      <c r="B666" s="282"/>
      <c r="C666" s="271"/>
      <c r="D666" s="330"/>
      <c r="E666" s="330"/>
      <c r="F666" s="330"/>
      <c r="G666" s="330"/>
      <c r="H666" s="330"/>
      <c r="I666" s="371"/>
      <c r="J666" s="371"/>
      <c r="K666" s="331"/>
      <c r="L666" s="371"/>
      <c r="M666" s="330"/>
      <c r="N666" s="330"/>
      <c r="O666" s="330"/>
      <c r="P666" s="330"/>
      <c r="Q666" s="126"/>
      <c r="R666" s="222"/>
      <c r="S666" s="315"/>
      <c r="T666" s="316"/>
      <c r="U666" s="315"/>
      <c r="V666" s="315"/>
      <c r="W666" s="315"/>
      <c r="X666" s="315"/>
      <c r="Y666" s="315"/>
      <c r="Z666" s="315"/>
      <c r="AA666" s="315"/>
      <c r="AB666" s="317"/>
    </row>
    <row r="667" spans="2:28" customFormat="1" ht="15" customHeight="1" x14ac:dyDescent="0.3">
      <c r="B667" s="282"/>
      <c r="C667" s="271"/>
      <c r="D667" s="330"/>
      <c r="E667" s="330"/>
      <c r="F667" s="330"/>
      <c r="G667" s="330"/>
      <c r="H667" s="330"/>
      <c r="I667" s="371"/>
      <c r="J667" s="371"/>
      <c r="K667" s="331"/>
      <c r="L667" s="371"/>
      <c r="M667" s="330"/>
      <c r="N667" s="330"/>
      <c r="O667" s="330"/>
      <c r="P667" s="330"/>
      <c r="Q667" s="126"/>
      <c r="R667" s="222"/>
      <c r="S667" s="315"/>
      <c r="T667" s="316"/>
      <c r="U667" s="315"/>
      <c r="V667" s="315"/>
      <c r="W667" s="315"/>
      <c r="X667" s="315"/>
      <c r="Y667" s="315"/>
      <c r="Z667" s="315"/>
      <c r="AA667" s="315"/>
      <c r="AB667" s="317"/>
    </row>
    <row r="668" spans="2:28" customFormat="1" ht="15" customHeight="1" x14ac:dyDescent="0.3">
      <c r="B668" s="282"/>
      <c r="C668" s="271"/>
      <c r="D668" s="330"/>
      <c r="E668" s="330"/>
      <c r="F668" s="330"/>
      <c r="G668" s="330"/>
      <c r="H668" s="330"/>
      <c r="I668" s="371"/>
      <c r="J668" s="371"/>
      <c r="K668" s="331"/>
      <c r="L668" s="371"/>
      <c r="M668" s="330"/>
      <c r="N668" s="330"/>
      <c r="O668" s="330"/>
      <c r="P668" s="330"/>
      <c r="Q668" s="126"/>
      <c r="R668" s="222"/>
      <c r="S668" s="315"/>
      <c r="T668" s="316"/>
      <c r="U668" s="315"/>
      <c r="V668" s="315"/>
      <c r="W668" s="315"/>
      <c r="X668" s="315"/>
      <c r="Y668" s="315"/>
      <c r="Z668" s="315"/>
      <c r="AA668" s="315"/>
      <c r="AB668" s="317"/>
    </row>
    <row r="669" spans="2:28" customFormat="1" ht="15" customHeight="1" x14ac:dyDescent="0.3">
      <c r="B669" s="282"/>
      <c r="C669" s="271"/>
      <c r="D669" s="330"/>
      <c r="E669" s="330"/>
      <c r="F669" s="330"/>
      <c r="G669" s="330"/>
      <c r="H669" s="330"/>
      <c r="I669" s="371"/>
      <c r="J669" s="371"/>
      <c r="K669" s="331"/>
      <c r="L669" s="371"/>
      <c r="M669" s="330"/>
      <c r="N669" s="330"/>
      <c r="O669" s="330"/>
      <c r="P669" s="330"/>
      <c r="Q669" s="126"/>
      <c r="R669" s="222"/>
      <c r="S669" s="315"/>
      <c r="T669" s="316"/>
      <c r="U669" s="315"/>
      <c r="V669" s="315"/>
      <c r="W669" s="315"/>
      <c r="X669" s="315"/>
      <c r="Y669" s="315"/>
      <c r="Z669" s="315"/>
      <c r="AA669" s="315"/>
      <c r="AB669" s="317"/>
    </row>
    <row r="670" spans="2:28" customFormat="1" ht="15" customHeight="1" x14ac:dyDescent="0.3">
      <c r="B670" s="282"/>
      <c r="C670" s="271"/>
      <c r="D670" s="330"/>
      <c r="E670" s="330"/>
      <c r="F670" s="330"/>
      <c r="G670" s="330"/>
      <c r="H670" s="330"/>
      <c r="I670" s="371"/>
      <c r="J670" s="371"/>
      <c r="K670" s="331"/>
      <c r="L670" s="371"/>
      <c r="M670" s="330"/>
      <c r="N670" s="330"/>
      <c r="O670" s="330"/>
      <c r="P670" s="330"/>
      <c r="Q670" s="126"/>
      <c r="R670" s="222"/>
      <c r="S670" s="315"/>
      <c r="T670" s="316"/>
      <c r="U670" s="315"/>
      <c r="V670" s="315"/>
      <c r="W670" s="315"/>
      <c r="X670" s="315"/>
      <c r="Y670" s="315"/>
      <c r="Z670" s="315"/>
      <c r="AA670" s="315"/>
      <c r="AB670" s="317"/>
    </row>
    <row r="671" spans="2:28" customFormat="1" ht="15" customHeight="1" x14ac:dyDescent="0.3">
      <c r="B671" s="282"/>
      <c r="C671" s="271"/>
      <c r="D671" s="330"/>
      <c r="E671" s="330"/>
      <c r="F671" s="330"/>
      <c r="G671" s="330"/>
      <c r="H671" s="330"/>
      <c r="I671" s="371"/>
      <c r="J671" s="371"/>
      <c r="K671" s="331"/>
      <c r="L671" s="371"/>
      <c r="M671" s="330"/>
      <c r="N671" s="330"/>
      <c r="O671" s="330"/>
      <c r="P671" s="330"/>
      <c r="Q671" s="126"/>
      <c r="R671" s="222"/>
      <c r="S671" s="315"/>
      <c r="T671" s="316"/>
      <c r="U671" s="315"/>
      <c r="V671" s="315"/>
      <c r="W671" s="315"/>
      <c r="X671" s="315"/>
      <c r="Y671" s="315"/>
      <c r="Z671" s="315"/>
      <c r="AA671" s="315"/>
      <c r="AB671" s="317"/>
    </row>
    <row r="672" spans="2:28" customFormat="1" ht="15" customHeight="1" x14ac:dyDescent="0.3">
      <c r="B672" s="282"/>
      <c r="C672" s="271"/>
      <c r="D672" s="330"/>
      <c r="E672" s="330"/>
      <c r="F672" s="330"/>
      <c r="G672" s="330"/>
      <c r="H672" s="330"/>
      <c r="I672" s="371"/>
      <c r="J672" s="371"/>
      <c r="K672" s="331"/>
      <c r="L672" s="371"/>
      <c r="M672" s="330"/>
      <c r="N672" s="330"/>
      <c r="O672" s="330"/>
      <c r="P672" s="330"/>
      <c r="Q672" s="126"/>
      <c r="R672" s="222"/>
      <c r="S672" s="315"/>
      <c r="T672" s="316"/>
      <c r="U672" s="315"/>
      <c r="V672" s="315"/>
      <c r="W672" s="315"/>
      <c r="X672" s="315"/>
      <c r="Y672" s="315"/>
      <c r="Z672" s="315"/>
      <c r="AA672" s="315"/>
      <c r="AB672" s="317"/>
    </row>
    <row r="673" spans="2:28" customFormat="1" ht="15" customHeight="1" x14ac:dyDescent="0.3">
      <c r="B673" s="282"/>
      <c r="C673" s="271"/>
      <c r="D673" s="330"/>
      <c r="E673" s="330"/>
      <c r="F673" s="330"/>
      <c r="G673" s="330"/>
      <c r="H673" s="330"/>
      <c r="I673" s="371"/>
      <c r="J673" s="371"/>
      <c r="K673" s="331"/>
      <c r="L673" s="371"/>
      <c r="M673" s="330"/>
      <c r="N673" s="330"/>
      <c r="O673" s="330"/>
      <c r="P673" s="330"/>
      <c r="Q673" s="126"/>
      <c r="R673" s="222"/>
      <c r="S673" s="315"/>
      <c r="T673" s="316"/>
      <c r="U673" s="315"/>
      <c r="V673" s="315"/>
      <c r="W673" s="315"/>
      <c r="X673" s="315"/>
      <c r="Y673" s="315"/>
      <c r="Z673" s="315"/>
      <c r="AA673" s="315"/>
      <c r="AB673" s="317"/>
    </row>
    <row r="674" spans="2:28" customFormat="1" ht="15" customHeight="1" x14ac:dyDescent="0.3">
      <c r="B674" s="282"/>
      <c r="C674" s="271"/>
      <c r="D674" s="330"/>
      <c r="E674" s="330"/>
      <c r="F674" s="330"/>
      <c r="G674" s="330"/>
      <c r="H674" s="330"/>
      <c r="I674" s="371"/>
      <c r="J674" s="371"/>
      <c r="K674" s="331"/>
      <c r="L674" s="371"/>
      <c r="M674" s="330"/>
      <c r="N674" s="330"/>
      <c r="O674" s="330"/>
      <c r="P674" s="330"/>
      <c r="Q674" s="126"/>
      <c r="R674" s="222"/>
      <c r="S674" s="315"/>
      <c r="T674" s="316"/>
      <c r="U674" s="315"/>
      <c r="V674" s="315"/>
      <c r="W674" s="315"/>
      <c r="X674" s="315"/>
      <c r="Y674" s="315"/>
      <c r="Z674" s="315"/>
      <c r="AA674" s="315"/>
      <c r="AB674" s="317"/>
    </row>
    <row r="675" spans="2:28" customFormat="1" ht="15" customHeight="1" x14ac:dyDescent="0.3">
      <c r="B675" s="282"/>
      <c r="C675" s="271"/>
      <c r="D675" s="330"/>
      <c r="E675" s="330"/>
      <c r="F675" s="330"/>
      <c r="G675" s="330"/>
      <c r="H675" s="330"/>
      <c r="I675" s="371"/>
      <c r="J675" s="371"/>
      <c r="K675" s="331"/>
      <c r="L675" s="371"/>
      <c r="M675" s="330"/>
      <c r="N675" s="330"/>
      <c r="O675" s="330"/>
      <c r="P675" s="330"/>
      <c r="Q675" s="126"/>
      <c r="R675" s="222"/>
      <c r="S675" s="315"/>
      <c r="T675" s="316"/>
      <c r="U675" s="315"/>
      <c r="V675" s="315"/>
      <c r="W675" s="315"/>
      <c r="X675" s="315"/>
      <c r="Y675" s="315"/>
      <c r="Z675" s="315"/>
      <c r="AA675" s="315"/>
      <c r="AB675" s="317"/>
    </row>
    <row r="676" spans="2:28" customFormat="1" ht="15" customHeight="1" x14ac:dyDescent="0.3">
      <c r="B676" s="282"/>
      <c r="C676" s="271"/>
      <c r="D676" s="330"/>
      <c r="E676" s="330"/>
      <c r="F676" s="330"/>
      <c r="G676" s="330"/>
      <c r="H676" s="330"/>
      <c r="I676" s="371"/>
      <c r="J676" s="371"/>
      <c r="K676" s="331"/>
      <c r="L676" s="371"/>
      <c r="M676" s="330"/>
      <c r="N676" s="330"/>
      <c r="O676" s="330"/>
      <c r="P676" s="330"/>
      <c r="Q676" s="126"/>
      <c r="R676" s="222"/>
      <c r="S676" s="315"/>
      <c r="T676" s="316"/>
      <c r="U676" s="315"/>
      <c r="V676" s="315"/>
      <c r="W676" s="315"/>
      <c r="X676" s="315"/>
      <c r="Y676" s="315"/>
      <c r="Z676" s="315"/>
      <c r="AA676" s="315"/>
      <c r="AB676" s="317"/>
    </row>
    <row r="677" spans="2:28" customFormat="1" ht="15" customHeight="1" x14ac:dyDescent="0.3">
      <c r="B677" s="282"/>
      <c r="C677" s="271"/>
      <c r="D677" s="330"/>
      <c r="E677" s="330"/>
      <c r="F677" s="330"/>
      <c r="G677" s="330"/>
      <c r="H677" s="330"/>
      <c r="I677" s="371"/>
      <c r="J677" s="371"/>
      <c r="K677" s="331"/>
      <c r="L677" s="371"/>
      <c r="M677" s="330"/>
      <c r="N677" s="330"/>
      <c r="O677" s="330"/>
      <c r="P677" s="330"/>
      <c r="Q677" s="126"/>
      <c r="R677" s="222"/>
      <c r="S677" s="315"/>
      <c r="T677" s="316"/>
      <c r="U677" s="315"/>
      <c r="V677" s="315"/>
      <c r="W677" s="315"/>
      <c r="X677" s="315"/>
      <c r="Y677" s="315"/>
      <c r="Z677" s="315"/>
      <c r="AA677" s="315"/>
      <c r="AB677" s="317"/>
    </row>
    <row r="678" spans="2:28" customFormat="1" ht="15" customHeight="1" x14ac:dyDescent="0.3">
      <c r="B678" s="282"/>
      <c r="C678" s="271"/>
      <c r="D678" s="330"/>
      <c r="E678" s="330"/>
      <c r="F678" s="330"/>
      <c r="G678" s="330"/>
      <c r="H678" s="330"/>
      <c r="I678" s="371"/>
      <c r="J678" s="371"/>
      <c r="K678" s="331"/>
      <c r="L678" s="371"/>
      <c r="M678" s="330"/>
      <c r="N678" s="330"/>
      <c r="O678" s="330"/>
      <c r="P678" s="330"/>
      <c r="Q678" s="126"/>
      <c r="R678" s="222"/>
      <c r="S678" s="315"/>
      <c r="T678" s="316"/>
      <c r="U678" s="315"/>
      <c r="V678" s="315"/>
      <c r="W678" s="315"/>
      <c r="X678" s="315"/>
      <c r="Y678" s="315"/>
      <c r="Z678" s="315"/>
      <c r="AA678" s="315"/>
      <c r="AB678" s="317"/>
    </row>
    <row r="679" spans="2:28" customFormat="1" ht="15" customHeight="1" x14ac:dyDescent="0.3">
      <c r="B679" s="282"/>
      <c r="C679" s="271"/>
      <c r="D679" s="330"/>
      <c r="E679" s="330"/>
      <c r="F679" s="330"/>
      <c r="G679" s="330"/>
      <c r="H679" s="330"/>
      <c r="I679" s="371"/>
      <c r="J679" s="371"/>
      <c r="K679" s="331"/>
      <c r="L679" s="371"/>
      <c r="M679" s="330"/>
      <c r="N679" s="330"/>
      <c r="O679" s="330"/>
      <c r="P679" s="330"/>
      <c r="Q679" s="126"/>
      <c r="R679" s="222"/>
      <c r="S679" s="315"/>
      <c r="T679" s="316"/>
      <c r="U679" s="315"/>
      <c r="V679" s="315"/>
      <c r="W679" s="315"/>
      <c r="X679" s="315"/>
      <c r="Y679" s="315"/>
      <c r="Z679" s="315"/>
      <c r="AA679" s="315"/>
      <c r="AB679" s="317"/>
    </row>
    <row r="680" spans="2:28" customFormat="1" ht="15" customHeight="1" x14ac:dyDescent="0.3">
      <c r="B680" s="282"/>
      <c r="C680" s="271"/>
      <c r="D680" s="330"/>
      <c r="E680" s="330"/>
      <c r="F680" s="330"/>
      <c r="G680" s="330"/>
      <c r="H680" s="330"/>
      <c r="I680" s="371"/>
      <c r="J680" s="371"/>
      <c r="K680" s="331"/>
      <c r="L680" s="371"/>
      <c r="M680" s="330"/>
      <c r="N680" s="330"/>
      <c r="O680" s="330"/>
      <c r="P680" s="330"/>
      <c r="Q680" s="126"/>
      <c r="R680" s="222"/>
      <c r="S680" s="315"/>
      <c r="T680" s="316"/>
      <c r="U680" s="315"/>
      <c r="V680" s="315"/>
      <c r="W680" s="315"/>
      <c r="X680" s="315"/>
      <c r="Y680" s="315"/>
      <c r="Z680" s="315"/>
      <c r="AA680" s="315"/>
      <c r="AB680" s="317"/>
    </row>
    <row r="681" spans="2:28" customFormat="1" ht="15" customHeight="1" x14ac:dyDescent="0.3">
      <c r="B681" s="282"/>
      <c r="C681" s="271"/>
      <c r="D681" s="330"/>
      <c r="E681" s="330"/>
      <c r="F681" s="330"/>
      <c r="G681" s="330"/>
      <c r="H681" s="330"/>
      <c r="I681" s="371"/>
      <c r="J681" s="371"/>
      <c r="K681" s="331"/>
      <c r="L681" s="371"/>
      <c r="M681" s="330"/>
      <c r="N681" s="330"/>
      <c r="O681" s="330"/>
      <c r="P681" s="330"/>
      <c r="Q681" s="126"/>
      <c r="R681" s="222"/>
      <c r="S681" s="315"/>
      <c r="T681" s="316"/>
      <c r="U681" s="315"/>
      <c r="V681" s="315"/>
      <c r="W681" s="315"/>
      <c r="X681" s="315"/>
      <c r="Y681" s="315"/>
      <c r="Z681" s="315"/>
      <c r="AA681" s="315"/>
      <c r="AB681" s="317"/>
    </row>
    <row r="682" spans="2:28" customFormat="1" ht="15" customHeight="1" x14ac:dyDescent="0.3">
      <c r="B682" s="282"/>
      <c r="C682" s="271"/>
      <c r="D682" s="330"/>
      <c r="E682" s="330"/>
      <c r="F682" s="330"/>
      <c r="G682" s="330"/>
      <c r="H682" s="330"/>
      <c r="I682" s="371"/>
      <c r="J682" s="371"/>
      <c r="K682" s="331"/>
      <c r="L682" s="371"/>
      <c r="M682" s="330"/>
      <c r="N682" s="330"/>
      <c r="O682" s="330"/>
      <c r="P682" s="330"/>
      <c r="Q682" s="126"/>
      <c r="R682" s="222"/>
      <c r="S682" s="315"/>
      <c r="T682" s="316"/>
      <c r="U682" s="315"/>
      <c r="V682" s="315"/>
      <c r="W682" s="315"/>
      <c r="X682" s="315"/>
      <c r="Y682" s="315"/>
      <c r="Z682" s="315"/>
      <c r="AA682" s="315"/>
      <c r="AB682" s="317"/>
    </row>
    <row r="683" spans="2:28" customFormat="1" ht="15" customHeight="1" x14ac:dyDescent="0.3">
      <c r="B683" s="282"/>
      <c r="C683" s="271"/>
      <c r="D683" s="330"/>
      <c r="E683" s="330"/>
      <c r="F683" s="330"/>
      <c r="G683" s="330"/>
      <c r="H683" s="330"/>
      <c r="I683" s="371"/>
      <c r="J683" s="371"/>
      <c r="K683" s="331"/>
      <c r="L683" s="371"/>
      <c r="M683" s="330"/>
      <c r="N683" s="330"/>
      <c r="O683" s="330"/>
      <c r="P683" s="330"/>
      <c r="Q683" s="126"/>
      <c r="R683" s="222"/>
      <c r="S683" s="315"/>
      <c r="T683" s="316"/>
      <c r="U683" s="315"/>
      <c r="V683" s="315"/>
      <c r="W683" s="315"/>
      <c r="X683" s="315"/>
      <c r="Y683" s="315"/>
      <c r="Z683" s="315"/>
      <c r="AA683" s="315"/>
      <c r="AB683" s="317"/>
    </row>
    <row r="684" spans="2:28" customFormat="1" ht="15" customHeight="1" x14ac:dyDescent="0.3">
      <c r="B684" s="282"/>
      <c r="C684" s="271"/>
      <c r="D684" s="330"/>
      <c r="E684" s="330"/>
      <c r="F684" s="330"/>
      <c r="G684" s="330"/>
      <c r="H684" s="330"/>
      <c r="I684" s="371"/>
      <c r="J684" s="371"/>
      <c r="K684" s="331"/>
      <c r="L684" s="371"/>
      <c r="M684" s="330"/>
      <c r="N684" s="330"/>
      <c r="O684" s="330"/>
      <c r="P684" s="330"/>
      <c r="Q684" s="126"/>
      <c r="R684" s="222"/>
      <c r="S684" s="315"/>
      <c r="T684" s="316"/>
      <c r="U684" s="315"/>
      <c r="V684" s="315"/>
      <c r="W684" s="315"/>
      <c r="X684" s="315"/>
      <c r="Y684" s="315"/>
      <c r="Z684" s="315"/>
      <c r="AA684" s="315"/>
      <c r="AB684" s="317"/>
    </row>
    <row r="685" spans="2:28" customFormat="1" ht="15" customHeight="1" x14ac:dyDescent="0.3">
      <c r="B685" s="282"/>
      <c r="C685" s="271"/>
      <c r="D685" s="330"/>
      <c r="E685" s="330"/>
      <c r="F685" s="330"/>
      <c r="G685" s="330"/>
      <c r="H685" s="330"/>
      <c r="I685" s="371"/>
      <c r="J685" s="371"/>
      <c r="K685" s="331"/>
      <c r="L685" s="371"/>
      <c r="M685" s="330"/>
      <c r="N685" s="330"/>
      <c r="O685" s="330"/>
      <c r="P685" s="330"/>
      <c r="Q685" s="126"/>
      <c r="R685" s="222"/>
      <c r="S685" s="315"/>
      <c r="T685" s="316"/>
      <c r="U685" s="315"/>
      <c r="V685" s="315"/>
      <c r="W685" s="315"/>
      <c r="X685" s="315"/>
      <c r="Y685" s="315"/>
      <c r="Z685" s="315"/>
      <c r="AA685" s="315"/>
      <c r="AB685" s="317"/>
    </row>
    <row r="686" spans="2:28" customFormat="1" ht="15" customHeight="1" x14ac:dyDescent="0.3">
      <c r="B686" s="282"/>
      <c r="C686" s="271"/>
      <c r="D686" s="330"/>
      <c r="E686" s="330"/>
      <c r="F686" s="330"/>
      <c r="G686" s="330"/>
      <c r="H686" s="330"/>
      <c r="I686" s="371"/>
      <c r="J686" s="371"/>
      <c r="K686" s="331"/>
      <c r="L686" s="371"/>
      <c r="M686" s="330"/>
      <c r="N686" s="330"/>
      <c r="O686" s="330"/>
      <c r="P686" s="330"/>
      <c r="Q686" s="126"/>
      <c r="R686" s="222"/>
      <c r="S686" s="315"/>
      <c r="T686" s="316"/>
      <c r="U686" s="315"/>
      <c r="V686" s="315"/>
      <c r="W686" s="315"/>
      <c r="X686" s="315"/>
      <c r="Y686" s="315"/>
      <c r="Z686" s="315"/>
      <c r="AA686" s="315"/>
      <c r="AB686" s="317"/>
    </row>
    <row r="687" spans="2:28" customFormat="1" ht="15" customHeight="1" x14ac:dyDescent="0.3">
      <c r="B687" s="282"/>
      <c r="C687" s="271"/>
      <c r="D687" s="330"/>
      <c r="E687" s="330"/>
      <c r="F687" s="330"/>
      <c r="G687" s="330"/>
      <c r="H687" s="330"/>
      <c r="I687" s="371"/>
      <c r="J687" s="371"/>
      <c r="K687" s="331"/>
      <c r="L687" s="371"/>
      <c r="M687" s="330"/>
      <c r="N687" s="330"/>
      <c r="O687" s="330"/>
      <c r="P687" s="330"/>
      <c r="Q687" s="126"/>
      <c r="R687" s="222"/>
      <c r="S687" s="315"/>
      <c r="T687" s="316"/>
      <c r="U687" s="315"/>
      <c r="V687" s="315"/>
      <c r="W687" s="315"/>
      <c r="X687" s="315"/>
      <c r="Y687" s="315"/>
      <c r="Z687" s="315"/>
      <c r="AA687" s="315"/>
      <c r="AB687" s="317"/>
    </row>
    <row r="688" spans="2:28" customFormat="1" ht="15" customHeight="1" x14ac:dyDescent="0.3">
      <c r="B688" s="282"/>
      <c r="C688" s="271"/>
      <c r="D688" s="330"/>
      <c r="E688" s="330"/>
      <c r="F688" s="330"/>
      <c r="G688" s="330"/>
      <c r="H688" s="330"/>
      <c r="I688" s="371"/>
      <c r="J688" s="371"/>
      <c r="K688" s="331"/>
      <c r="L688" s="371"/>
      <c r="M688" s="330"/>
      <c r="N688" s="330"/>
      <c r="O688" s="330"/>
      <c r="P688" s="330"/>
      <c r="Q688" s="126"/>
      <c r="R688" s="222"/>
      <c r="S688" s="315"/>
      <c r="T688" s="316"/>
      <c r="U688" s="315"/>
      <c r="V688" s="315"/>
      <c r="W688" s="315"/>
      <c r="X688" s="315"/>
      <c r="Y688" s="315"/>
      <c r="Z688" s="315"/>
      <c r="AA688" s="315"/>
      <c r="AB688" s="317"/>
    </row>
    <row r="689" spans="2:28" customFormat="1" ht="15" customHeight="1" x14ac:dyDescent="0.3">
      <c r="B689" s="282"/>
      <c r="C689" s="271"/>
      <c r="D689" s="330"/>
      <c r="E689" s="330"/>
      <c r="F689" s="330"/>
      <c r="G689" s="330"/>
      <c r="H689" s="330"/>
      <c r="I689" s="371"/>
      <c r="J689" s="371"/>
      <c r="K689" s="331"/>
      <c r="L689" s="371"/>
      <c r="M689" s="330"/>
      <c r="N689" s="330"/>
      <c r="O689" s="330"/>
      <c r="P689" s="330"/>
      <c r="Q689" s="126"/>
      <c r="R689" s="222"/>
      <c r="S689" s="315"/>
      <c r="T689" s="316"/>
      <c r="U689" s="315"/>
      <c r="V689" s="315"/>
      <c r="W689" s="315"/>
      <c r="X689" s="315"/>
      <c r="Y689" s="315"/>
      <c r="Z689" s="315"/>
      <c r="AA689" s="315"/>
      <c r="AB689" s="317"/>
    </row>
    <row r="690" spans="2:28" customFormat="1" ht="15" customHeight="1" x14ac:dyDescent="0.3">
      <c r="B690" s="282"/>
      <c r="C690" s="271"/>
      <c r="D690" s="330"/>
      <c r="E690" s="330"/>
      <c r="F690" s="330"/>
      <c r="G690" s="330"/>
      <c r="H690" s="330"/>
      <c r="I690" s="371"/>
      <c r="J690" s="371"/>
      <c r="K690" s="331"/>
      <c r="L690" s="371"/>
      <c r="M690" s="330"/>
      <c r="N690" s="330"/>
      <c r="O690" s="330"/>
      <c r="P690" s="330"/>
      <c r="Q690" s="126"/>
      <c r="R690" s="222"/>
      <c r="S690" s="315"/>
      <c r="T690" s="316"/>
      <c r="U690" s="315"/>
      <c r="V690" s="315"/>
      <c r="W690" s="315"/>
      <c r="X690" s="315"/>
      <c r="Y690" s="315"/>
      <c r="Z690" s="315"/>
      <c r="AA690" s="315"/>
      <c r="AB690" s="317"/>
    </row>
    <row r="691" spans="2:28" customFormat="1" ht="15" customHeight="1" x14ac:dyDescent="0.3">
      <c r="B691" s="282"/>
      <c r="C691" s="271"/>
      <c r="D691" s="330"/>
      <c r="E691" s="330"/>
      <c r="F691" s="330"/>
      <c r="G691" s="330"/>
      <c r="H691" s="330"/>
      <c r="I691" s="371"/>
      <c r="J691" s="371"/>
      <c r="K691" s="331"/>
      <c r="L691" s="371"/>
      <c r="M691" s="330"/>
      <c r="N691" s="330"/>
      <c r="O691" s="330"/>
      <c r="P691" s="330"/>
      <c r="Q691" s="126"/>
      <c r="R691" s="222"/>
      <c r="S691" s="315"/>
      <c r="T691" s="316"/>
      <c r="U691" s="315"/>
      <c r="V691" s="315"/>
      <c r="W691" s="315"/>
      <c r="X691" s="315"/>
      <c r="Y691" s="315"/>
      <c r="Z691" s="315"/>
      <c r="AA691" s="315"/>
      <c r="AB691" s="317"/>
    </row>
    <row r="692" spans="2:28" customFormat="1" ht="15" customHeight="1" x14ac:dyDescent="0.3">
      <c r="B692" s="282"/>
      <c r="C692" s="271"/>
      <c r="D692" s="330"/>
      <c r="E692" s="330"/>
      <c r="F692" s="330"/>
      <c r="G692" s="330"/>
      <c r="H692" s="330"/>
      <c r="I692" s="371"/>
      <c r="J692" s="371"/>
      <c r="K692" s="331"/>
      <c r="L692" s="371"/>
      <c r="M692" s="330"/>
      <c r="N692" s="330"/>
      <c r="O692" s="330"/>
      <c r="P692" s="330"/>
      <c r="Q692" s="126"/>
      <c r="R692" s="222"/>
      <c r="S692" s="315"/>
      <c r="T692" s="316"/>
      <c r="U692" s="315"/>
      <c r="V692" s="315"/>
      <c r="W692" s="315"/>
      <c r="X692" s="315"/>
      <c r="Y692" s="315"/>
      <c r="Z692" s="315"/>
      <c r="AA692" s="315"/>
      <c r="AB692" s="317"/>
    </row>
    <row r="693" spans="2:28" customFormat="1" ht="15" customHeight="1" x14ac:dyDescent="0.3">
      <c r="B693" s="282"/>
      <c r="C693" s="271"/>
      <c r="D693" s="330"/>
      <c r="E693" s="330"/>
      <c r="F693" s="330"/>
      <c r="G693" s="330"/>
      <c r="H693" s="330"/>
      <c r="I693" s="371"/>
      <c r="J693" s="371"/>
      <c r="K693" s="331"/>
      <c r="L693" s="371"/>
      <c r="M693" s="330"/>
      <c r="N693" s="330"/>
      <c r="O693" s="330"/>
      <c r="P693" s="330"/>
      <c r="Q693" s="126"/>
      <c r="R693" s="222"/>
      <c r="S693" s="315"/>
      <c r="T693" s="316"/>
      <c r="U693" s="315"/>
      <c r="V693" s="315"/>
      <c r="W693" s="315"/>
      <c r="X693" s="315"/>
      <c r="Y693" s="315"/>
      <c r="Z693" s="315"/>
      <c r="AA693" s="315"/>
      <c r="AB693" s="317"/>
    </row>
    <row r="694" spans="2:28" customFormat="1" ht="15" customHeight="1" x14ac:dyDescent="0.3">
      <c r="B694" s="282"/>
      <c r="C694" s="271"/>
      <c r="D694" s="330"/>
      <c r="E694" s="330"/>
      <c r="F694" s="330"/>
      <c r="G694" s="330"/>
      <c r="H694" s="330"/>
      <c r="I694" s="371"/>
      <c r="J694" s="371"/>
      <c r="K694" s="331"/>
      <c r="L694" s="371"/>
      <c r="M694" s="330"/>
      <c r="N694" s="330"/>
      <c r="O694" s="330"/>
      <c r="P694" s="330"/>
      <c r="Q694" s="126"/>
      <c r="R694" s="222"/>
      <c r="S694" s="315"/>
      <c r="T694" s="316"/>
      <c r="U694" s="315"/>
      <c r="V694" s="315"/>
      <c r="W694" s="315"/>
      <c r="X694" s="315"/>
      <c r="Y694" s="315"/>
      <c r="Z694" s="315"/>
      <c r="AA694" s="315"/>
      <c r="AB694" s="317"/>
    </row>
    <row r="695" spans="2:28" customFormat="1" ht="15" customHeight="1" x14ac:dyDescent="0.3">
      <c r="B695" s="282"/>
      <c r="C695" s="271"/>
      <c r="D695" s="330"/>
      <c r="E695" s="330"/>
      <c r="F695" s="330"/>
      <c r="G695" s="330"/>
      <c r="H695" s="330"/>
      <c r="I695" s="371"/>
      <c r="J695" s="371"/>
      <c r="K695" s="331"/>
      <c r="L695" s="371"/>
      <c r="M695" s="330"/>
      <c r="N695" s="330"/>
      <c r="O695" s="330"/>
      <c r="P695" s="330"/>
      <c r="Q695" s="126"/>
      <c r="R695" s="222"/>
      <c r="S695" s="315"/>
      <c r="T695" s="316"/>
      <c r="U695" s="315"/>
      <c r="V695" s="315"/>
      <c r="W695" s="315"/>
      <c r="X695" s="315"/>
      <c r="Y695" s="315"/>
      <c r="Z695" s="315"/>
      <c r="AA695" s="315"/>
      <c r="AB695" s="317"/>
    </row>
    <row r="696" spans="2:28" customFormat="1" ht="15" customHeight="1" x14ac:dyDescent="0.3">
      <c r="B696" s="282"/>
      <c r="C696" s="271"/>
      <c r="D696" s="330"/>
      <c r="E696" s="330"/>
      <c r="F696" s="330"/>
      <c r="G696" s="330"/>
      <c r="H696" s="330"/>
      <c r="I696" s="371"/>
      <c r="J696" s="371"/>
      <c r="K696" s="331"/>
      <c r="L696" s="371"/>
      <c r="M696" s="330"/>
      <c r="N696" s="330"/>
      <c r="O696" s="330"/>
      <c r="P696" s="330"/>
      <c r="Q696" s="126"/>
      <c r="R696" s="222"/>
      <c r="S696" s="315"/>
      <c r="T696" s="316"/>
      <c r="U696" s="315"/>
      <c r="V696" s="315"/>
      <c r="W696" s="315"/>
      <c r="X696" s="315"/>
      <c r="Y696" s="315"/>
      <c r="Z696" s="315"/>
      <c r="AA696" s="315"/>
      <c r="AB696" s="317"/>
    </row>
    <row r="697" spans="2:28" customFormat="1" ht="15" customHeight="1" x14ac:dyDescent="0.3">
      <c r="B697" s="282"/>
      <c r="C697" s="271"/>
      <c r="D697" s="330"/>
      <c r="E697" s="330"/>
      <c r="F697" s="330"/>
      <c r="G697" s="330"/>
      <c r="H697" s="330"/>
      <c r="I697" s="371"/>
      <c r="J697" s="371"/>
      <c r="K697" s="331"/>
      <c r="L697" s="371"/>
      <c r="M697" s="330"/>
      <c r="N697" s="330"/>
      <c r="O697" s="330"/>
      <c r="P697" s="330"/>
      <c r="Q697" s="126"/>
      <c r="R697" s="222"/>
      <c r="S697" s="315"/>
      <c r="T697" s="316"/>
      <c r="U697" s="315"/>
      <c r="V697" s="315"/>
      <c r="W697" s="315"/>
      <c r="X697" s="315"/>
      <c r="Y697" s="315"/>
      <c r="Z697" s="315"/>
      <c r="AA697" s="315"/>
      <c r="AB697" s="317"/>
    </row>
    <row r="698" spans="2:28" customFormat="1" ht="15" customHeight="1" x14ac:dyDescent="0.3">
      <c r="B698" s="282"/>
      <c r="C698" s="271"/>
      <c r="D698" s="330"/>
      <c r="E698" s="330"/>
      <c r="F698" s="330"/>
      <c r="G698" s="330"/>
      <c r="H698" s="330"/>
      <c r="I698" s="371"/>
      <c r="J698" s="371"/>
      <c r="K698" s="331"/>
      <c r="L698" s="371"/>
      <c r="M698" s="330"/>
      <c r="N698" s="330"/>
      <c r="O698" s="330"/>
      <c r="P698" s="330"/>
      <c r="Q698" s="126"/>
      <c r="R698" s="222"/>
      <c r="S698" s="315"/>
      <c r="T698" s="316"/>
      <c r="U698" s="315"/>
      <c r="V698" s="315"/>
      <c r="W698" s="315"/>
      <c r="X698" s="315"/>
      <c r="Y698" s="315"/>
      <c r="Z698" s="315"/>
      <c r="AA698" s="315"/>
      <c r="AB698" s="317"/>
    </row>
    <row r="699" spans="2:28" customFormat="1" ht="15" customHeight="1" x14ac:dyDescent="0.3">
      <c r="B699" s="282"/>
      <c r="C699" s="271"/>
      <c r="D699" s="330"/>
      <c r="E699" s="330"/>
      <c r="F699" s="330"/>
      <c r="G699" s="330"/>
      <c r="H699" s="330"/>
      <c r="I699" s="371"/>
      <c r="J699" s="371"/>
      <c r="K699" s="331"/>
      <c r="L699" s="371"/>
      <c r="M699" s="330"/>
      <c r="N699" s="330"/>
      <c r="O699" s="330"/>
      <c r="P699" s="330"/>
      <c r="Q699" s="126"/>
      <c r="R699" s="222"/>
      <c r="S699" s="315"/>
      <c r="T699" s="316"/>
      <c r="U699" s="315"/>
      <c r="V699" s="315"/>
      <c r="W699" s="315"/>
      <c r="X699" s="315"/>
      <c r="Y699" s="315"/>
      <c r="Z699" s="315"/>
      <c r="AA699" s="315"/>
      <c r="AB699" s="317"/>
    </row>
    <row r="700" spans="2:28" customFormat="1" ht="15" customHeight="1" x14ac:dyDescent="0.3">
      <c r="B700" s="282"/>
      <c r="C700" s="271"/>
      <c r="D700" s="330"/>
      <c r="E700" s="330"/>
      <c r="F700" s="330"/>
      <c r="G700" s="330"/>
      <c r="H700" s="330"/>
      <c r="I700" s="371"/>
      <c r="J700" s="371"/>
      <c r="K700" s="331"/>
      <c r="L700" s="371"/>
      <c r="M700" s="330"/>
      <c r="N700" s="330"/>
      <c r="O700" s="330"/>
      <c r="P700" s="330"/>
      <c r="Q700" s="126"/>
      <c r="R700" s="222"/>
      <c r="S700" s="315"/>
      <c r="T700" s="316"/>
      <c r="U700" s="315"/>
      <c r="V700" s="315"/>
      <c r="W700" s="315"/>
      <c r="X700" s="315"/>
      <c r="Y700" s="315"/>
      <c r="Z700" s="315"/>
      <c r="AA700" s="315"/>
      <c r="AB700" s="317"/>
    </row>
    <row r="701" spans="2:28" customFormat="1" ht="15" customHeight="1" x14ac:dyDescent="0.3">
      <c r="B701" s="282"/>
      <c r="C701" s="271"/>
      <c r="D701" s="330"/>
      <c r="E701" s="330"/>
      <c r="F701" s="330"/>
      <c r="G701" s="330"/>
      <c r="H701" s="330"/>
      <c r="I701" s="371"/>
      <c r="J701" s="371"/>
      <c r="K701" s="331"/>
      <c r="L701" s="371"/>
      <c r="M701" s="330"/>
      <c r="N701" s="330"/>
      <c r="O701" s="330"/>
      <c r="P701" s="330"/>
      <c r="Q701" s="126"/>
      <c r="R701" s="222"/>
      <c r="S701" s="315"/>
      <c r="T701" s="316"/>
      <c r="U701" s="315"/>
      <c r="V701" s="315"/>
      <c r="W701" s="315"/>
      <c r="X701" s="315"/>
      <c r="Y701" s="315"/>
      <c r="Z701" s="315"/>
      <c r="AA701" s="315"/>
      <c r="AB701" s="317"/>
    </row>
    <row r="702" spans="2:28" customFormat="1" ht="15" customHeight="1" x14ac:dyDescent="0.3">
      <c r="B702" s="282"/>
      <c r="C702" s="271"/>
      <c r="D702" s="330"/>
      <c r="E702" s="330"/>
      <c r="F702" s="330"/>
      <c r="G702" s="330"/>
      <c r="H702" s="330"/>
      <c r="I702" s="371"/>
      <c r="J702" s="371"/>
      <c r="K702" s="331"/>
      <c r="L702" s="371"/>
      <c r="M702" s="330"/>
      <c r="N702" s="330"/>
      <c r="O702" s="330"/>
      <c r="P702" s="330"/>
      <c r="Q702" s="126"/>
      <c r="R702" s="222"/>
      <c r="S702" s="315"/>
      <c r="T702" s="316"/>
      <c r="U702" s="315"/>
      <c r="V702" s="315"/>
      <c r="W702" s="315"/>
      <c r="X702" s="315"/>
      <c r="Y702" s="315"/>
      <c r="Z702" s="315"/>
      <c r="AA702" s="315"/>
      <c r="AB702" s="317"/>
    </row>
    <row r="703" spans="2:28" customFormat="1" ht="15" customHeight="1" x14ac:dyDescent="0.3">
      <c r="B703" s="282"/>
      <c r="C703" s="271"/>
      <c r="D703" s="330"/>
      <c r="E703" s="330"/>
      <c r="F703" s="330"/>
      <c r="G703" s="330"/>
      <c r="H703" s="330"/>
      <c r="I703" s="371"/>
      <c r="J703" s="371"/>
      <c r="K703" s="331"/>
      <c r="L703" s="371"/>
      <c r="M703" s="330"/>
      <c r="N703" s="330"/>
      <c r="O703" s="330"/>
      <c r="P703" s="330"/>
      <c r="Q703" s="126"/>
      <c r="R703" s="222"/>
      <c r="S703" s="315"/>
      <c r="T703" s="316"/>
      <c r="U703" s="315"/>
      <c r="V703" s="315"/>
      <c r="W703" s="315"/>
      <c r="X703" s="315"/>
      <c r="Y703" s="315"/>
      <c r="Z703" s="315"/>
      <c r="AA703" s="315"/>
      <c r="AB703" s="317"/>
    </row>
    <row r="704" spans="2:28" customFormat="1" ht="15" customHeight="1" x14ac:dyDescent="0.3">
      <c r="B704" s="282"/>
      <c r="C704" s="271"/>
      <c r="D704" s="330"/>
      <c r="E704" s="330"/>
      <c r="F704" s="330"/>
      <c r="G704" s="330"/>
      <c r="H704" s="330"/>
      <c r="I704" s="371"/>
      <c r="J704" s="371"/>
      <c r="K704" s="331"/>
      <c r="L704" s="371"/>
      <c r="M704" s="330"/>
      <c r="N704" s="330"/>
      <c r="O704" s="330"/>
      <c r="P704" s="330"/>
      <c r="Q704" s="126"/>
      <c r="R704" s="222"/>
      <c r="S704" s="315"/>
      <c r="T704" s="316"/>
      <c r="U704" s="315"/>
      <c r="V704" s="315"/>
      <c r="W704" s="315"/>
      <c r="X704" s="315"/>
      <c r="Y704" s="315"/>
      <c r="Z704" s="315"/>
      <c r="AA704" s="315"/>
      <c r="AB704" s="317"/>
    </row>
    <row r="705" spans="2:28" customFormat="1" ht="15" customHeight="1" x14ac:dyDescent="0.3">
      <c r="B705" s="282"/>
      <c r="C705" s="271"/>
      <c r="D705" s="330"/>
      <c r="E705" s="330"/>
      <c r="F705" s="330"/>
      <c r="G705" s="330"/>
      <c r="H705" s="330"/>
      <c r="I705" s="371"/>
      <c r="J705" s="371"/>
      <c r="K705" s="331"/>
      <c r="L705" s="371"/>
      <c r="M705" s="330"/>
      <c r="N705" s="330"/>
      <c r="O705" s="330"/>
      <c r="P705" s="330"/>
      <c r="Q705" s="126"/>
      <c r="R705" s="222"/>
      <c r="S705" s="315"/>
      <c r="T705" s="316"/>
      <c r="U705" s="315"/>
      <c r="V705" s="315"/>
      <c r="W705" s="315"/>
      <c r="X705" s="315"/>
      <c r="Y705" s="315"/>
      <c r="Z705" s="315"/>
      <c r="AA705" s="315"/>
      <c r="AB705" s="317"/>
    </row>
    <row r="706" spans="2:28" customFormat="1" ht="15" customHeight="1" x14ac:dyDescent="0.3">
      <c r="B706" s="282"/>
      <c r="C706" s="271"/>
      <c r="D706" s="330"/>
      <c r="E706" s="330"/>
      <c r="F706" s="330"/>
      <c r="G706" s="330"/>
      <c r="H706" s="330"/>
      <c r="I706" s="371"/>
      <c r="J706" s="371"/>
      <c r="K706" s="331"/>
      <c r="L706" s="371"/>
      <c r="M706" s="330"/>
      <c r="N706" s="330"/>
      <c r="O706" s="330"/>
      <c r="P706" s="330"/>
      <c r="Q706" s="126"/>
      <c r="R706" s="222"/>
      <c r="S706" s="315"/>
      <c r="T706" s="316"/>
      <c r="U706" s="315"/>
      <c r="V706" s="315"/>
      <c r="W706" s="315"/>
      <c r="X706" s="315"/>
      <c r="Y706" s="315"/>
      <c r="Z706" s="315"/>
      <c r="AA706" s="315"/>
      <c r="AB706" s="317"/>
    </row>
    <row r="707" spans="2:28" customFormat="1" ht="15" customHeight="1" x14ac:dyDescent="0.3">
      <c r="B707" s="282"/>
      <c r="C707" s="271"/>
      <c r="D707" s="330"/>
      <c r="E707" s="330"/>
      <c r="F707" s="330"/>
      <c r="G707" s="330"/>
      <c r="H707" s="330"/>
      <c r="I707" s="371"/>
      <c r="J707" s="371"/>
      <c r="K707" s="331"/>
      <c r="L707" s="371"/>
      <c r="M707" s="330"/>
      <c r="N707" s="330"/>
      <c r="O707" s="330"/>
      <c r="P707" s="330"/>
      <c r="Q707" s="126"/>
      <c r="R707" s="222"/>
      <c r="S707" s="315"/>
      <c r="T707" s="316"/>
      <c r="U707" s="315"/>
      <c r="V707" s="315"/>
      <c r="W707" s="315"/>
      <c r="X707" s="315"/>
      <c r="Y707" s="315"/>
      <c r="Z707" s="315"/>
      <c r="AA707" s="315"/>
      <c r="AB707" s="317"/>
    </row>
    <row r="708" spans="2:28" customFormat="1" ht="15" customHeight="1" x14ac:dyDescent="0.3">
      <c r="B708" s="282"/>
      <c r="C708" s="271"/>
      <c r="D708" s="330"/>
      <c r="E708" s="330"/>
      <c r="F708" s="330"/>
      <c r="G708" s="330"/>
      <c r="H708" s="330"/>
      <c r="I708" s="371"/>
      <c r="J708" s="371"/>
      <c r="K708" s="331"/>
      <c r="L708" s="371"/>
      <c r="M708" s="330"/>
      <c r="N708" s="330"/>
      <c r="O708" s="330"/>
      <c r="P708" s="330"/>
      <c r="Q708" s="126"/>
      <c r="R708" s="222"/>
      <c r="S708" s="315"/>
      <c r="T708" s="316"/>
      <c r="U708" s="315"/>
      <c r="V708" s="315"/>
      <c r="W708" s="315"/>
      <c r="X708" s="315"/>
      <c r="Y708" s="315"/>
      <c r="Z708" s="315"/>
      <c r="AA708" s="315"/>
      <c r="AB708" s="317"/>
    </row>
    <row r="709" spans="2:28" customFormat="1" ht="15" customHeight="1" x14ac:dyDescent="0.3">
      <c r="B709" s="282"/>
      <c r="C709" s="271"/>
      <c r="D709" s="330"/>
      <c r="E709" s="330"/>
      <c r="F709" s="330"/>
      <c r="G709" s="330"/>
      <c r="H709" s="330"/>
      <c r="I709" s="371"/>
      <c r="J709" s="371"/>
      <c r="K709" s="331"/>
      <c r="L709" s="371"/>
      <c r="M709" s="330"/>
      <c r="N709" s="330"/>
      <c r="O709" s="330"/>
      <c r="P709" s="330"/>
      <c r="Q709" s="126"/>
      <c r="R709" s="222"/>
      <c r="S709" s="315"/>
      <c r="T709" s="316"/>
      <c r="U709" s="315"/>
      <c r="V709" s="315"/>
      <c r="W709" s="315"/>
      <c r="X709" s="315"/>
      <c r="Y709" s="315"/>
      <c r="Z709" s="315"/>
      <c r="AA709" s="315"/>
      <c r="AB709" s="317"/>
    </row>
    <row r="710" spans="2:28" customFormat="1" ht="15" customHeight="1" x14ac:dyDescent="0.3">
      <c r="B710" s="282"/>
      <c r="C710" s="271"/>
      <c r="D710" s="330"/>
      <c r="E710" s="330"/>
      <c r="F710" s="330"/>
      <c r="G710" s="330"/>
      <c r="H710" s="330"/>
      <c r="I710" s="371"/>
      <c r="J710" s="371"/>
      <c r="K710" s="331"/>
      <c r="L710" s="371"/>
      <c r="M710" s="330"/>
      <c r="N710" s="330"/>
      <c r="O710" s="330"/>
      <c r="P710" s="330"/>
      <c r="Q710" s="126"/>
      <c r="R710" s="222"/>
      <c r="S710" s="315"/>
      <c r="T710" s="316"/>
      <c r="U710" s="315"/>
      <c r="V710" s="315"/>
      <c r="W710" s="315"/>
      <c r="X710" s="315"/>
      <c r="Y710" s="315"/>
      <c r="Z710" s="315"/>
      <c r="AA710" s="315"/>
      <c r="AB710" s="317"/>
    </row>
    <row r="711" spans="2:28" customFormat="1" ht="15" customHeight="1" x14ac:dyDescent="0.3">
      <c r="B711" s="282"/>
      <c r="C711" s="271"/>
      <c r="D711" s="330"/>
      <c r="E711" s="330"/>
      <c r="F711" s="330"/>
      <c r="G711" s="330"/>
      <c r="H711" s="330"/>
      <c r="I711" s="371"/>
      <c r="J711" s="371"/>
      <c r="K711" s="331"/>
      <c r="L711" s="371"/>
      <c r="M711" s="330"/>
      <c r="N711" s="330"/>
      <c r="O711" s="330"/>
      <c r="P711" s="330"/>
      <c r="Q711" s="126"/>
      <c r="R711" s="222"/>
      <c r="S711" s="315"/>
      <c r="T711" s="316"/>
      <c r="U711" s="315"/>
      <c r="V711" s="315"/>
      <c r="W711" s="315"/>
      <c r="X711" s="315"/>
      <c r="Y711" s="315"/>
      <c r="Z711" s="315"/>
      <c r="AA711" s="315"/>
      <c r="AB711" s="317"/>
    </row>
    <row r="712" spans="2:28" customFormat="1" ht="15" customHeight="1" x14ac:dyDescent="0.3">
      <c r="B712" s="282"/>
      <c r="C712" s="271"/>
      <c r="D712" s="330"/>
      <c r="E712" s="330"/>
      <c r="F712" s="330"/>
      <c r="G712" s="330"/>
      <c r="H712" s="330"/>
      <c r="I712" s="371"/>
      <c r="J712" s="371"/>
      <c r="K712" s="331"/>
      <c r="L712" s="371"/>
      <c r="M712" s="330"/>
      <c r="N712" s="330"/>
      <c r="O712" s="330"/>
      <c r="P712" s="330"/>
      <c r="Q712" s="126"/>
      <c r="R712" s="222"/>
      <c r="S712" s="315"/>
      <c r="T712" s="316"/>
      <c r="U712" s="315"/>
      <c r="V712" s="315"/>
      <c r="W712" s="315"/>
      <c r="X712" s="315"/>
      <c r="Y712" s="315"/>
      <c r="Z712" s="315"/>
      <c r="AA712" s="315"/>
      <c r="AB712" s="317"/>
    </row>
    <row r="713" spans="2:28" customFormat="1" ht="15" customHeight="1" x14ac:dyDescent="0.3">
      <c r="B713" s="282"/>
      <c r="C713" s="271"/>
      <c r="D713" s="330"/>
      <c r="E713" s="330"/>
      <c r="F713" s="330"/>
      <c r="G713" s="330"/>
      <c r="H713" s="330"/>
      <c r="I713" s="371"/>
      <c r="J713" s="371"/>
      <c r="K713" s="331"/>
      <c r="L713" s="371"/>
      <c r="M713" s="330"/>
      <c r="N713" s="330"/>
      <c r="O713" s="330"/>
      <c r="P713" s="330"/>
      <c r="Q713" s="126"/>
      <c r="R713" s="222"/>
      <c r="S713" s="315"/>
      <c r="T713" s="316"/>
      <c r="U713" s="315"/>
      <c r="V713" s="315"/>
      <c r="W713" s="315"/>
      <c r="X713" s="315"/>
      <c r="Y713" s="315"/>
      <c r="Z713" s="315"/>
      <c r="AA713" s="315"/>
      <c r="AB713" s="317"/>
    </row>
    <row r="714" spans="2:28" customFormat="1" ht="15" customHeight="1" x14ac:dyDescent="0.3">
      <c r="B714" s="282"/>
      <c r="C714" s="271"/>
      <c r="D714" s="330"/>
      <c r="E714" s="330"/>
      <c r="F714" s="330"/>
      <c r="G714" s="330"/>
      <c r="H714" s="330"/>
      <c r="I714" s="371"/>
      <c r="J714" s="371"/>
      <c r="K714" s="331"/>
      <c r="L714" s="371"/>
      <c r="M714" s="330"/>
      <c r="N714" s="330"/>
      <c r="O714" s="330"/>
      <c r="P714" s="330"/>
      <c r="Q714" s="126"/>
      <c r="R714" s="222"/>
      <c r="S714" s="315"/>
      <c r="T714" s="316"/>
      <c r="U714" s="315"/>
      <c r="V714" s="315"/>
      <c r="W714" s="315"/>
      <c r="X714" s="315"/>
      <c r="Y714" s="315"/>
      <c r="Z714" s="315"/>
      <c r="AA714" s="315"/>
      <c r="AB714" s="317"/>
    </row>
    <row r="715" spans="2:28" customFormat="1" ht="15" customHeight="1" x14ac:dyDescent="0.3">
      <c r="B715" s="282"/>
      <c r="C715" s="271"/>
      <c r="D715" s="330"/>
      <c r="E715" s="330"/>
      <c r="F715" s="330"/>
      <c r="G715" s="330"/>
      <c r="H715" s="330"/>
      <c r="I715" s="371"/>
      <c r="J715" s="371"/>
      <c r="K715" s="331"/>
      <c r="L715" s="371"/>
      <c r="M715" s="330"/>
      <c r="N715" s="330"/>
      <c r="O715" s="330"/>
      <c r="P715" s="330"/>
      <c r="Q715" s="126"/>
      <c r="R715" s="222"/>
      <c r="S715" s="315"/>
      <c r="T715" s="316"/>
      <c r="U715" s="315"/>
      <c r="V715" s="315"/>
      <c r="W715" s="315"/>
      <c r="X715" s="315"/>
      <c r="Y715" s="315"/>
      <c r="Z715" s="315"/>
      <c r="AA715" s="315"/>
      <c r="AB715" s="317"/>
    </row>
    <row r="716" spans="2:28" customFormat="1" ht="15" customHeight="1" x14ac:dyDescent="0.3">
      <c r="B716" s="282"/>
      <c r="C716" s="271"/>
      <c r="D716" s="330"/>
      <c r="E716" s="330"/>
      <c r="F716" s="330"/>
      <c r="G716" s="330"/>
      <c r="H716" s="330"/>
      <c r="I716" s="371"/>
      <c r="J716" s="371"/>
      <c r="K716" s="331"/>
      <c r="L716" s="371"/>
      <c r="M716" s="330"/>
      <c r="N716" s="330"/>
      <c r="O716" s="330"/>
      <c r="P716" s="330"/>
      <c r="Q716" s="126"/>
      <c r="R716" s="222"/>
      <c r="S716" s="315"/>
      <c r="T716" s="316"/>
      <c r="U716" s="315"/>
      <c r="V716" s="315"/>
      <c r="W716" s="315"/>
      <c r="X716" s="315"/>
      <c r="Y716" s="315"/>
      <c r="Z716" s="315"/>
      <c r="AA716" s="315"/>
      <c r="AB716" s="317"/>
    </row>
    <row r="717" spans="2:28" customFormat="1" ht="15" customHeight="1" x14ac:dyDescent="0.3">
      <c r="B717" s="282"/>
      <c r="C717" s="271"/>
      <c r="D717" s="330"/>
      <c r="E717" s="330"/>
      <c r="F717" s="330"/>
      <c r="G717" s="330"/>
      <c r="H717" s="330"/>
      <c r="I717" s="371"/>
      <c r="J717" s="371"/>
      <c r="K717" s="331"/>
      <c r="L717" s="371"/>
      <c r="M717" s="330"/>
      <c r="N717" s="330"/>
      <c r="O717" s="330"/>
      <c r="P717" s="330"/>
      <c r="Q717" s="126"/>
      <c r="R717" s="222"/>
      <c r="S717" s="315"/>
      <c r="T717" s="316"/>
      <c r="U717" s="315"/>
      <c r="V717" s="315"/>
      <c r="W717" s="315"/>
      <c r="X717" s="315"/>
      <c r="Y717" s="315"/>
      <c r="Z717" s="315"/>
      <c r="AA717" s="315"/>
      <c r="AB717" s="317"/>
    </row>
    <row r="718" spans="2:28" customFormat="1" ht="15" customHeight="1" x14ac:dyDescent="0.3">
      <c r="B718" s="282"/>
      <c r="C718" s="271"/>
      <c r="D718" s="330"/>
      <c r="E718" s="330"/>
      <c r="F718" s="330"/>
      <c r="G718" s="330"/>
      <c r="H718" s="330"/>
      <c r="I718" s="371"/>
      <c r="J718" s="371"/>
      <c r="K718" s="331"/>
      <c r="L718" s="371"/>
      <c r="M718" s="330"/>
      <c r="N718" s="330"/>
      <c r="O718" s="330"/>
      <c r="P718" s="330"/>
      <c r="Q718" s="126"/>
      <c r="R718" s="222"/>
      <c r="S718" s="315"/>
      <c r="T718" s="316"/>
      <c r="U718" s="315"/>
      <c r="V718" s="315"/>
      <c r="W718" s="315"/>
      <c r="X718" s="315"/>
      <c r="Y718" s="315"/>
      <c r="Z718" s="315"/>
      <c r="AA718" s="315"/>
      <c r="AB718" s="317"/>
    </row>
    <row r="719" spans="2:28" customFormat="1" ht="15" customHeight="1" x14ac:dyDescent="0.3">
      <c r="B719" s="282"/>
      <c r="C719" s="271"/>
      <c r="D719" s="330"/>
      <c r="E719" s="330"/>
      <c r="F719" s="330"/>
      <c r="G719" s="330"/>
      <c r="H719" s="330"/>
      <c r="I719" s="371"/>
      <c r="J719" s="371"/>
      <c r="K719" s="331"/>
      <c r="L719" s="371"/>
      <c r="M719" s="330"/>
      <c r="N719" s="330"/>
      <c r="O719" s="330"/>
      <c r="P719" s="330"/>
      <c r="Q719" s="126"/>
      <c r="R719" s="222"/>
      <c r="S719" s="315"/>
      <c r="T719" s="316"/>
      <c r="U719" s="315"/>
      <c r="V719" s="315"/>
      <c r="W719" s="315"/>
      <c r="X719" s="315"/>
      <c r="Y719" s="315"/>
      <c r="Z719" s="315"/>
      <c r="AA719" s="315"/>
      <c r="AB719" s="317"/>
    </row>
    <row r="720" spans="2:28" customFormat="1" ht="15" customHeight="1" x14ac:dyDescent="0.3">
      <c r="B720" s="282"/>
      <c r="C720" s="271"/>
      <c r="D720" s="330"/>
      <c r="E720" s="330"/>
      <c r="F720" s="330"/>
      <c r="G720" s="330"/>
      <c r="H720" s="330"/>
      <c r="I720" s="371"/>
      <c r="J720" s="371"/>
      <c r="K720" s="331"/>
      <c r="L720" s="371"/>
      <c r="M720" s="330"/>
      <c r="N720" s="330"/>
      <c r="O720" s="330"/>
      <c r="P720" s="330"/>
      <c r="Q720" s="126"/>
      <c r="R720" s="222"/>
      <c r="S720" s="315"/>
      <c r="T720" s="316"/>
      <c r="U720" s="315"/>
      <c r="V720" s="315"/>
      <c r="W720" s="315"/>
      <c r="X720" s="315"/>
      <c r="Y720" s="315"/>
      <c r="Z720" s="315"/>
      <c r="AA720" s="315"/>
      <c r="AB720" s="317"/>
    </row>
    <row r="721" spans="2:28" customFormat="1" ht="15" customHeight="1" x14ac:dyDescent="0.3">
      <c r="B721" s="282"/>
      <c r="C721" s="271"/>
      <c r="D721" s="330"/>
      <c r="E721" s="330"/>
      <c r="F721" s="330"/>
      <c r="G721" s="330"/>
      <c r="H721" s="330"/>
      <c r="I721" s="371"/>
      <c r="J721" s="371"/>
      <c r="K721" s="331"/>
      <c r="L721" s="371"/>
      <c r="M721" s="330"/>
      <c r="N721" s="330"/>
      <c r="O721" s="330"/>
      <c r="P721" s="330"/>
      <c r="Q721" s="126"/>
      <c r="R721" s="222"/>
      <c r="S721" s="315"/>
      <c r="T721" s="316"/>
      <c r="U721" s="315"/>
      <c r="V721" s="315"/>
      <c r="W721" s="315"/>
      <c r="X721" s="315"/>
      <c r="Y721" s="315"/>
      <c r="Z721" s="315"/>
      <c r="AA721" s="315"/>
      <c r="AB721" s="317"/>
    </row>
    <row r="722" spans="2:28" customFormat="1" ht="15" customHeight="1" x14ac:dyDescent="0.3">
      <c r="B722" s="282"/>
      <c r="C722" s="271"/>
      <c r="D722" s="330"/>
      <c r="E722" s="330"/>
      <c r="F722" s="330"/>
      <c r="G722" s="330"/>
      <c r="H722" s="330"/>
      <c r="I722" s="371"/>
      <c r="J722" s="371"/>
      <c r="K722" s="331"/>
      <c r="L722" s="371"/>
      <c r="M722" s="330"/>
      <c r="N722" s="330"/>
      <c r="O722" s="330"/>
      <c r="P722" s="330"/>
      <c r="Q722" s="126"/>
      <c r="R722" s="222"/>
      <c r="S722" s="315"/>
      <c r="T722" s="316"/>
      <c r="U722" s="315"/>
      <c r="V722" s="315"/>
      <c r="W722" s="315"/>
      <c r="X722" s="315"/>
      <c r="Y722" s="315"/>
      <c r="Z722" s="315"/>
      <c r="AA722" s="315"/>
      <c r="AB722" s="317"/>
    </row>
    <row r="723" spans="2:28" customFormat="1" ht="15" customHeight="1" x14ac:dyDescent="0.3">
      <c r="B723" s="282"/>
      <c r="C723" s="271"/>
      <c r="D723" s="330"/>
      <c r="E723" s="330"/>
      <c r="F723" s="330"/>
      <c r="G723" s="330"/>
      <c r="H723" s="330"/>
      <c r="I723" s="371"/>
      <c r="J723" s="371"/>
      <c r="K723" s="331"/>
      <c r="L723" s="371"/>
      <c r="M723" s="330"/>
      <c r="N723" s="330"/>
      <c r="O723" s="330"/>
      <c r="P723" s="330"/>
      <c r="Q723" s="126"/>
      <c r="R723" s="222"/>
      <c r="S723" s="315"/>
      <c r="T723" s="316"/>
      <c r="U723" s="315"/>
      <c r="V723" s="315"/>
      <c r="W723" s="315"/>
      <c r="X723" s="315"/>
      <c r="Y723" s="315"/>
      <c r="Z723" s="315"/>
      <c r="AA723" s="315"/>
      <c r="AB723" s="317"/>
    </row>
    <row r="724" spans="2:28" customFormat="1" ht="15" customHeight="1" x14ac:dyDescent="0.3">
      <c r="B724" s="282"/>
      <c r="C724" s="271"/>
      <c r="D724" s="330"/>
      <c r="E724" s="330"/>
      <c r="F724" s="330"/>
      <c r="G724" s="330"/>
      <c r="H724" s="330"/>
      <c r="I724" s="371"/>
      <c r="J724" s="371"/>
      <c r="K724" s="331"/>
      <c r="L724" s="371"/>
      <c r="M724" s="330"/>
      <c r="N724" s="330"/>
      <c r="O724" s="330"/>
      <c r="P724" s="330"/>
      <c r="Q724" s="126"/>
      <c r="R724" s="222"/>
      <c r="S724" s="315"/>
      <c r="T724" s="316"/>
      <c r="U724" s="315"/>
      <c r="V724" s="315"/>
      <c r="W724" s="315"/>
      <c r="X724" s="315"/>
      <c r="Y724" s="315"/>
      <c r="Z724" s="315"/>
      <c r="AA724" s="315"/>
      <c r="AB724" s="317"/>
    </row>
    <row r="725" spans="2:28" customFormat="1" ht="15" customHeight="1" x14ac:dyDescent="0.3">
      <c r="B725" s="282"/>
      <c r="C725" s="271"/>
      <c r="D725" s="330"/>
      <c r="E725" s="330"/>
      <c r="F725" s="330"/>
      <c r="G725" s="330"/>
      <c r="H725" s="330"/>
      <c r="I725" s="371"/>
      <c r="J725" s="371"/>
      <c r="K725" s="331"/>
      <c r="L725" s="371"/>
      <c r="M725" s="330"/>
      <c r="N725" s="330"/>
      <c r="O725" s="330"/>
      <c r="P725" s="330"/>
      <c r="Q725" s="126"/>
      <c r="R725" s="222"/>
      <c r="S725" s="315"/>
      <c r="T725" s="316"/>
      <c r="U725" s="315"/>
      <c r="V725" s="315"/>
      <c r="W725" s="315"/>
      <c r="X725" s="315"/>
      <c r="Y725" s="315"/>
      <c r="Z725" s="315"/>
      <c r="AA725" s="315"/>
      <c r="AB725" s="317"/>
    </row>
    <row r="726" spans="2:28" customFormat="1" ht="15" customHeight="1" x14ac:dyDescent="0.3">
      <c r="B726" s="282"/>
      <c r="C726" s="271"/>
      <c r="D726" s="330"/>
      <c r="E726" s="330"/>
      <c r="F726" s="330"/>
      <c r="G726" s="330"/>
      <c r="H726" s="330"/>
      <c r="I726" s="371"/>
      <c r="J726" s="371"/>
      <c r="K726" s="331"/>
      <c r="L726" s="371"/>
      <c r="M726" s="330"/>
      <c r="N726" s="330"/>
      <c r="O726" s="330"/>
      <c r="P726" s="330"/>
      <c r="Q726" s="126"/>
      <c r="R726" s="222"/>
      <c r="S726" s="315"/>
      <c r="T726" s="316"/>
      <c r="U726" s="315"/>
      <c r="V726" s="315"/>
      <c r="W726" s="315"/>
      <c r="X726" s="315"/>
      <c r="Y726" s="315"/>
      <c r="Z726" s="315"/>
      <c r="AA726" s="315"/>
      <c r="AB726" s="317"/>
    </row>
    <row r="727" spans="2:28" customFormat="1" ht="15" customHeight="1" x14ac:dyDescent="0.3">
      <c r="B727" s="282"/>
      <c r="C727" s="271"/>
      <c r="D727" s="330"/>
      <c r="E727" s="330"/>
      <c r="F727" s="330"/>
      <c r="G727" s="330"/>
      <c r="H727" s="330"/>
      <c r="I727" s="371"/>
      <c r="J727" s="371"/>
      <c r="K727" s="331"/>
      <c r="L727" s="371"/>
      <c r="M727" s="330"/>
      <c r="N727" s="330"/>
      <c r="O727" s="330"/>
      <c r="P727" s="330"/>
      <c r="Q727" s="126"/>
      <c r="R727" s="222"/>
      <c r="S727" s="315"/>
      <c r="T727" s="316"/>
      <c r="U727" s="315"/>
      <c r="V727" s="315"/>
      <c r="W727" s="315"/>
      <c r="X727" s="315"/>
      <c r="Y727" s="315"/>
      <c r="Z727" s="315"/>
      <c r="AA727" s="315"/>
      <c r="AB727" s="317"/>
    </row>
    <row r="728" spans="2:28" customFormat="1" ht="15" customHeight="1" x14ac:dyDescent="0.3">
      <c r="B728" s="282"/>
      <c r="C728" s="271"/>
      <c r="D728" s="330"/>
      <c r="E728" s="330"/>
      <c r="F728" s="330"/>
      <c r="G728" s="330"/>
      <c r="H728" s="330"/>
      <c r="I728" s="371"/>
      <c r="J728" s="371"/>
      <c r="K728" s="331"/>
      <c r="L728" s="371"/>
      <c r="M728" s="330"/>
      <c r="N728" s="330"/>
      <c r="O728" s="330"/>
      <c r="P728" s="330"/>
      <c r="Q728" s="126"/>
      <c r="R728" s="222"/>
      <c r="S728" s="315"/>
      <c r="T728" s="316"/>
      <c r="U728" s="315"/>
      <c r="V728" s="315"/>
      <c r="W728" s="315"/>
      <c r="X728" s="315"/>
      <c r="Y728" s="315"/>
      <c r="Z728" s="315"/>
      <c r="AA728" s="315"/>
      <c r="AB728" s="317"/>
    </row>
    <row r="729" spans="2:28" customFormat="1" ht="15" customHeight="1" x14ac:dyDescent="0.3">
      <c r="B729" s="282"/>
      <c r="C729" s="271"/>
      <c r="D729" s="330"/>
      <c r="E729" s="330"/>
      <c r="F729" s="330"/>
      <c r="G729" s="330"/>
      <c r="H729" s="330"/>
      <c r="I729" s="371"/>
      <c r="J729" s="371"/>
      <c r="K729" s="331"/>
      <c r="L729" s="371"/>
      <c r="M729" s="330"/>
      <c r="N729" s="330"/>
      <c r="O729" s="330"/>
      <c r="P729" s="330"/>
      <c r="Q729" s="126"/>
      <c r="R729" s="222"/>
      <c r="S729" s="315"/>
      <c r="T729" s="316"/>
      <c r="U729" s="315"/>
      <c r="V729" s="315"/>
      <c r="W729" s="315"/>
      <c r="X729" s="315"/>
      <c r="Y729" s="315"/>
      <c r="Z729" s="315"/>
      <c r="AA729" s="315"/>
      <c r="AB729" s="317"/>
    </row>
    <row r="730" spans="2:28" customFormat="1" ht="15" customHeight="1" x14ac:dyDescent="0.3">
      <c r="B730" s="282"/>
      <c r="C730" s="271"/>
      <c r="D730" s="330"/>
      <c r="E730" s="330"/>
      <c r="F730" s="330"/>
      <c r="G730" s="330"/>
      <c r="H730" s="330"/>
      <c r="I730" s="371"/>
      <c r="J730" s="371"/>
      <c r="K730" s="331"/>
      <c r="L730" s="371"/>
      <c r="M730" s="330"/>
      <c r="N730" s="330"/>
      <c r="O730" s="330"/>
      <c r="P730" s="330"/>
      <c r="Q730" s="126"/>
      <c r="R730" s="222"/>
      <c r="S730" s="315"/>
      <c r="T730" s="316"/>
      <c r="U730" s="315"/>
      <c r="V730" s="315"/>
      <c r="W730" s="315"/>
      <c r="X730" s="315"/>
      <c r="Y730" s="315"/>
      <c r="Z730" s="315"/>
      <c r="AA730" s="315"/>
      <c r="AB730" s="317"/>
    </row>
    <row r="731" spans="2:28" customFormat="1" ht="15" customHeight="1" x14ac:dyDescent="0.3">
      <c r="B731" s="282"/>
      <c r="C731" s="271"/>
      <c r="D731" s="330"/>
      <c r="E731" s="330"/>
      <c r="F731" s="330"/>
      <c r="G731" s="330"/>
      <c r="H731" s="330"/>
      <c r="I731" s="371"/>
      <c r="J731" s="371"/>
      <c r="K731" s="331"/>
      <c r="L731" s="371"/>
      <c r="M731" s="330"/>
      <c r="N731" s="330"/>
      <c r="O731" s="330"/>
      <c r="P731" s="330"/>
      <c r="Q731" s="126"/>
      <c r="R731" s="222"/>
      <c r="S731" s="315"/>
      <c r="T731" s="316"/>
      <c r="U731" s="315"/>
      <c r="V731" s="315"/>
      <c r="W731" s="315"/>
      <c r="X731" s="315"/>
      <c r="Y731" s="315"/>
      <c r="Z731" s="315"/>
      <c r="AA731" s="315"/>
      <c r="AB731" s="317"/>
    </row>
    <row r="732" spans="2:28" customFormat="1" ht="15" customHeight="1" x14ac:dyDescent="0.3">
      <c r="B732" s="282"/>
      <c r="C732" s="271"/>
      <c r="D732" s="330"/>
      <c r="E732" s="330"/>
      <c r="F732" s="330"/>
      <c r="G732" s="330"/>
      <c r="H732" s="330"/>
      <c r="I732" s="371"/>
      <c r="J732" s="371"/>
      <c r="K732" s="331"/>
      <c r="L732" s="371"/>
      <c r="M732" s="330"/>
      <c r="N732" s="330"/>
      <c r="O732" s="330"/>
      <c r="P732" s="330"/>
      <c r="Q732" s="126"/>
      <c r="R732" s="222"/>
      <c r="S732" s="315"/>
      <c r="T732" s="316"/>
      <c r="U732" s="315"/>
      <c r="V732" s="315"/>
      <c r="W732" s="315"/>
      <c r="X732" s="315"/>
      <c r="Y732" s="315"/>
      <c r="Z732" s="315"/>
      <c r="AA732" s="315"/>
      <c r="AB732" s="317"/>
    </row>
    <row r="733" spans="2:28" customFormat="1" ht="15" customHeight="1" x14ac:dyDescent="0.3">
      <c r="B733" s="282"/>
      <c r="C733" s="271"/>
      <c r="D733" s="330"/>
      <c r="E733" s="330"/>
      <c r="F733" s="330"/>
      <c r="G733" s="330"/>
      <c r="H733" s="330"/>
      <c r="I733" s="371"/>
      <c r="J733" s="371"/>
      <c r="K733" s="331"/>
      <c r="L733" s="371"/>
      <c r="M733" s="330"/>
      <c r="N733" s="330"/>
      <c r="O733" s="330"/>
      <c r="P733" s="330"/>
      <c r="Q733" s="126"/>
      <c r="R733" s="222"/>
      <c r="S733" s="315"/>
      <c r="T733" s="316"/>
      <c r="U733" s="315"/>
      <c r="V733" s="315"/>
      <c r="W733" s="315"/>
      <c r="X733" s="315"/>
      <c r="Y733" s="315"/>
      <c r="Z733" s="315"/>
      <c r="AA733" s="315"/>
      <c r="AB733" s="317"/>
    </row>
    <row r="734" spans="2:28" customFormat="1" ht="15" customHeight="1" x14ac:dyDescent="0.3">
      <c r="B734" s="282"/>
      <c r="C734" s="271"/>
      <c r="D734" s="330"/>
      <c r="E734" s="330"/>
      <c r="F734" s="330"/>
      <c r="G734" s="330"/>
      <c r="H734" s="330"/>
      <c r="I734" s="371"/>
      <c r="J734" s="371"/>
      <c r="K734" s="331"/>
      <c r="L734" s="371"/>
      <c r="M734" s="330"/>
      <c r="N734" s="330"/>
      <c r="O734" s="330"/>
      <c r="P734" s="330"/>
      <c r="Q734" s="126"/>
      <c r="R734" s="222"/>
      <c r="S734" s="315"/>
      <c r="T734" s="316"/>
      <c r="U734" s="315"/>
      <c r="V734" s="315"/>
      <c r="W734" s="315"/>
      <c r="X734" s="315"/>
      <c r="Y734" s="315"/>
      <c r="Z734" s="315"/>
      <c r="AA734" s="315"/>
      <c r="AB734" s="317"/>
    </row>
    <row r="735" spans="2:28" customFormat="1" ht="15" customHeight="1" x14ac:dyDescent="0.3">
      <c r="B735" s="282"/>
      <c r="C735" s="271"/>
      <c r="D735" s="330"/>
      <c r="E735" s="330"/>
      <c r="F735" s="330"/>
      <c r="G735" s="330"/>
      <c r="H735" s="330"/>
      <c r="I735" s="371"/>
      <c r="J735" s="371"/>
      <c r="K735" s="331"/>
      <c r="L735" s="371"/>
      <c r="M735" s="330"/>
      <c r="N735" s="330"/>
      <c r="O735" s="330"/>
      <c r="P735" s="330"/>
      <c r="Q735" s="126"/>
      <c r="R735" s="222"/>
      <c r="S735" s="315"/>
      <c r="T735" s="316"/>
      <c r="U735" s="315"/>
      <c r="V735" s="315"/>
      <c r="W735" s="315"/>
      <c r="X735" s="315"/>
      <c r="Y735" s="315"/>
      <c r="Z735" s="315"/>
      <c r="AA735" s="315"/>
      <c r="AB735" s="317"/>
    </row>
    <row r="736" spans="2:28" customFormat="1" ht="15" customHeight="1" x14ac:dyDescent="0.3">
      <c r="B736" s="282"/>
      <c r="C736" s="271"/>
      <c r="D736" s="330"/>
      <c r="E736" s="330"/>
      <c r="F736" s="330"/>
      <c r="G736" s="330"/>
      <c r="H736" s="330"/>
      <c r="I736" s="371"/>
      <c r="J736" s="371"/>
      <c r="K736" s="331"/>
      <c r="L736" s="371"/>
      <c r="M736" s="330"/>
      <c r="N736" s="330"/>
      <c r="O736" s="330"/>
      <c r="P736" s="330"/>
      <c r="Q736" s="126"/>
      <c r="R736" s="222"/>
      <c r="S736" s="315"/>
      <c r="T736" s="316"/>
      <c r="U736" s="315"/>
      <c r="V736" s="315"/>
      <c r="W736" s="315"/>
      <c r="X736" s="315"/>
      <c r="Y736" s="315"/>
      <c r="Z736" s="315"/>
      <c r="AA736" s="315"/>
      <c r="AB736" s="317"/>
    </row>
    <row r="737" spans="2:28" customFormat="1" ht="15" customHeight="1" x14ac:dyDescent="0.3">
      <c r="B737" s="282"/>
      <c r="C737" s="271"/>
      <c r="D737" s="330"/>
      <c r="E737" s="330"/>
      <c r="F737" s="330"/>
      <c r="G737" s="330"/>
      <c r="H737" s="330"/>
      <c r="I737" s="371"/>
      <c r="J737" s="371"/>
      <c r="K737" s="331"/>
      <c r="L737" s="371"/>
      <c r="M737" s="330"/>
      <c r="N737" s="330"/>
      <c r="O737" s="330"/>
      <c r="P737" s="330"/>
      <c r="Q737" s="126"/>
      <c r="R737" s="222"/>
      <c r="S737" s="315"/>
      <c r="T737" s="316"/>
      <c r="U737" s="315"/>
      <c r="V737" s="315"/>
      <c r="W737" s="315"/>
      <c r="X737" s="315"/>
      <c r="Y737" s="315"/>
      <c r="Z737" s="315"/>
      <c r="AA737" s="315"/>
      <c r="AB737" s="317"/>
    </row>
    <row r="738" spans="2:28" customFormat="1" ht="15" customHeight="1" x14ac:dyDescent="0.3">
      <c r="B738" s="282"/>
      <c r="C738" s="271"/>
      <c r="D738" s="330"/>
      <c r="E738" s="330"/>
      <c r="F738" s="330"/>
      <c r="G738" s="330"/>
      <c r="H738" s="330"/>
      <c r="I738" s="371"/>
      <c r="J738" s="371"/>
      <c r="K738" s="331"/>
      <c r="L738" s="371"/>
      <c r="M738" s="330"/>
      <c r="N738" s="330"/>
      <c r="O738" s="330"/>
      <c r="P738" s="330"/>
      <c r="Q738" s="126"/>
      <c r="R738" s="222"/>
      <c r="S738" s="315"/>
      <c r="T738" s="316"/>
      <c r="U738" s="315"/>
      <c r="V738" s="315"/>
      <c r="W738" s="315"/>
      <c r="X738" s="315"/>
      <c r="Y738" s="315"/>
      <c r="Z738" s="315"/>
      <c r="AA738" s="315"/>
      <c r="AB738" s="317"/>
    </row>
    <row r="739" spans="2:28" customFormat="1" ht="15" customHeight="1" x14ac:dyDescent="0.3">
      <c r="B739" s="282"/>
      <c r="C739" s="271"/>
      <c r="D739" s="330"/>
      <c r="E739" s="330"/>
      <c r="F739" s="330"/>
      <c r="G739" s="330"/>
      <c r="H739" s="330"/>
      <c r="I739" s="371"/>
      <c r="J739" s="371"/>
      <c r="K739" s="331"/>
      <c r="L739" s="371"/>
      <c r="M739" s="330"/>
      <c r="N739" s="330"/>
      <c r="O739" s="330"/>
      <c r="P739" s="330"/>
      <c r="Q739" s="126"/>
      <c r="R739" s="222"/>
      <c r="S739" s="315"/>
      <c r="T739" s="316"/>
      <c r="U739" s="315"/>
      <c r="V739" s="315"/>
      <c r="W739" s="315"/>
      <c r="X739" s="315"/>
      <c r="Y739" s="315"/>
      <c r="Z739" s="315"/>
      <c r="AA739" s="315"/>
      <c r="AB739" s="317"/>
    </row>
    <row r="740" spans="2:28" customFormat="1" ht="15" customHeight="1" x14ac:dyDescent="0.3">
      <c r="B740" s="282"/>
      <c r="C740" s="271"/>
      <c r="D740" s="330"/>
      <c r="E740" s="330"/>
      <c r="F740" s="330"/>
      <c r="G740" s="330"/>
      <c r="H740" s="330"/>
      <c r="I740" s="371"/>
      <c r="J740" s="371"/>
      <c r="K740" s="331"/>
      <c r="L740" s="371"/>
      <c r="M740" s="330"/>
      <c r="N740" s="330"/>
      <c r="O740" s="330"/>
      <c r="P740" s="330"/>
      <c r="Q740" s="126"/>
      <c r="R740" s="222"/>
      <c r="S740" s="315"/>
      <c r="T740" s="316"/>
      <c r="U740" s="315"/>
      <c r="V740" s="315"/>
      <c r="W740" s="315"/>
      <c r="X740" s="315"/>
      <c r="Y740" s="315"/>
      <c r="Z740" s="315"/>
      <c r="AA740" s="315"/>
      <c r="AB740" s="317"/>
    </row>
    <row r="741" spans="2:28" customFormat="1" ht="15" customHeight="1" x14ac:dyDescent="0.3">
      <c r="B741" s="282"/>
      <c r="C741" s="271"/>
      <c r="D741" s="330"/>
      <c r="E741" s="330"/>
      <c r="F741" s="330"/>
      <c r="G741" s="330"/>
      <c r="H741" s="330"/>
      <c r="I741" s="371"/>
      <c r="J741" s="371"/>
      <c r="K741" s="331"/>
      <c r="L741" s="371"/>
      <c r="M741" s="330"/>
      <c r="N741" s="330"/>
      <c r="O741" s="330"/>
      <c r="P741" s="330"/>
      <c r="Q741" s="126"/>
      <c r="R741" s="222"/>
      <c r="S741" s="315"/>
      <c r="T741" s="316"/>
      <c r="U741" s="315"/>
      <c r="V741" s="315"/>
      <c r="W741" s="315"/>
      <c r="X741" s="315"/>
      <c r="Y741" s="315"/>
      <c r="Z741" s="315"/>
      <c r="AA741" s="315"/>
      <c r="AB741" s="317"/>
    </row>
    <row r="742" spans="2:28" customFormat="1" ht="15" customHeight="1" x14ac:dyDescent="0.3">
      <c r="B742" s="282"/>
      <c r="C742" s="271"/>
      <c r="D742" s="330"/>
      <c r="E742" s="330"/>
      <c r="F742" s="330"/>
      <c r="G742" s="330"/>
      <c r="H742" s="330"/>
      <c r="I742" s="371"/>
      <c r="J742" s="371"/>
      <c r="K742" s="331"/>
      <c r="L742" s="371"/>
      <c r="M742" s="330"/>
      <c r="N742" s="330"/>
      <c r="O742" s="330"/>
      <c r="P742" s="330"/>
      <c r="Q742" s="126"/>
      <c r="R742" s="222"/>
      <c r="S742" s="315"/>
      <c r="T742" s="316"/>
      <c r="U742" s="315"/>
      <c r="V742" s="315"/>
      <c r="W742" s="315"/>
      <c r="X742" s="315"/>
      <c r="Y742" s="315"/>
      <c r="Z742" s="315"/>
      <c r="AA742" s="315"/>
      <c r="AB742" s="317"/>
    </row>
    <row r="743" spans="2:28" customFormat="1" ht="15" customHeight="1" x14ac:dyDescent="0.3">
      <c r="B743" s="282"/>
      <c r="C743" s="271"/>
      <c r="D743" s="330"/>
      <c r="E743" s="330"/>
      <c r="F743" s="330"/>
      <c r="G743" s="330"/>
      <c r="H743" s="330"/>
      <c r="I743" s="371"/>
      <c r="J743" s="371"/>
      <c r="K743" s="331"/>
      <c r="L743" s="371"/>
      <c r="M743" s="330"/>
      <c r="N743" s="330"/>
      <c r="O743" s="330"/>
      <c r="P743" s="330"/>
      <c r="Q743" s="126"/>
      <c r="R743" s="222"/>
      <c r="S743" s="315"/>
      <c r="T743" s="316"/>
      <c r="U743" s="315"/>
      <c r="V743" s="315"/>
      <c r="W743" s="315"/>
      <c r="X743" s="315"/>
      <c r="Y743" s="315"/>
      <c r="Z743" s="315"/>
      <c r="AA743" s="315"/>
      <c r="AB743" s="317"/>
    </row>
    <row r="744" spans="2:28" customFormat="1" ht="15" customHeight="1" x14ac:dyDescent="0.3">
      <c r="B744" s="282"/>
      <c r="C744" s="271"/>
      <c r="D744" s="330"/>
      <c r="E744" s="330"/>
      <c r="F744" s="330"/>
      <c r="G744" s="330"/>
      <c r="H744" s="330"/>
      <c r="I744" s="371"/>
      <c r="J744" s="371"/>
      <c r="K744" s="331"/>
      <c r="L744" s="371"/>
      <c r="M744" s="330"/>
      <c r="N744" s="330"/>
      <c r="O744" s="330"/>
      <c r="P744" s="330"/>
      <c r="Q744" s="126"/>
      <c r="R744" s="222"/>
      <c r="S744" s="315"/>
      <c r="T744" s="316"/>
      <c r="U744" s="315"/>
      <c r="V744" s="315"/>
      <c r="W744" s="315"/>
      <c r="X744" s="315"/>
      <c r="Y744" s="315"/>
      <c r="Z744" s="315"/>
      <c r="AA744" s="315"/>
      <c r="AB744" s="317"/>
    </row>
    <row r="745" spans="2:28" customFormat="1" ht="15" customHeight="1" x14ac:dyDescent="0.3">
      <c r="B745" s="282"/>
      <c r="C745" s="271"/>
      <c r="D745" s="330"/>
      <c r="E745" s="330"/>
      <c r="F745" s="330"/>
      <c r="G745" s="330"/>
      <c r="H745" s="330"/>
      <c r="I745" s="371"/>
      <c r="J745" s="371"/>
      <c r="K745" s="331"/>
      <c r="L745" s="371"/>
      <c r="M745" s="330"/>
      <c r="N745" s="330"/>
      <c r="O745" s="330"/>
      <c r="P745" s="330"/>
      <c r="Q745" s="126"/>
      <c r="R745" s="222"/>
      <c r="S745" s="315"/>
      <c r="T745" s="316"/>
      <c r="U745" s="315"/>
      <c r="V745" s="315"/>
      <c r="W745" s="315"/>
      <c r="X745" s="315"/>
      <c r="Y745" s="315"/>
      <c r="Z745" s="315"/>
      <c r="AA745" s="315"/>
      <c r="AB745" s="317"/>
    </row>
    <row r="746" spans="2:28" customFormat="1" ht="15" customHeight="1" x14ac:dyDescent="0.3">
      <c r="B746" s="282"/>
      <c r="C746" s="271"/>
      <c r="D746" s="330"/>
      <c r="E746" s="330"/>
      <c r="F746" s="330"/>
      <c r="G746" s="330"/>
      <c r="H746" s="330"/>
      <c r="I746" s="371"/>
      <c r="J746" s="371"/>
      <c r="K746" s="331"/>
      <c r="L746" s="371"/>
      <c r="M746" s="330"/>
      <c r="N746" s="330"/>
      <c r="O746" s="330"/>
      <c r="P746" s="330"/>
      <c r="Q746" s="126"/>
      <c r="R746" s="222"/>
      <c r="S746" s="315"/>
      <c r="T746" s="316"/>
      <c r="U746" s="315"/>
      <c r="V746" s="315"/>
      <c r="W746" s="315"/>
      <c r="X746" s="315"/>
      <c r="Y746" s="315"/>
      <c r="Z746" s="315"/>
      <c r="AA746" s="315"/>
      <c r="AB746" s="317"/>
    </row>
    <row r="747" spans="2:28" customFormat="1" ht="15" customHeight="1" x14ac:dyDescent="0.3">
      <c r="B747" s="282"/>
      <c r="C747" s="271"/>
      <c r="D747" s="330"/>
      <c r="E747" s="330"/>
      <c r="F747" s="330"/>
      <c r="G747" s="330"/>
      <c r="H747" s="330"/>
      <c r="I747" s="371"/>
      <c r="J747" s="371"/>
      <c r="K747" s="331"/>
      <c r="L747" s="371"/>
      <c r="M747" s="330"/>
      <c r="N747" s="330"/>
      <c r="O747" s="330"/>
      <c r="P747" s="330"/>
      <c r="Q747" s="126"/>
      <c r="R747" s="222"/>
      <c r="S747" s="315"/>
      <c r="T747" s="316"/>
      <c r="U747" s="315"/>
      <c r="V747" s="315"/>
      <c r="W747" s="315"/>
      <c r="X747" s="315"/>
      <c r="Y747" s="315"/>
      <c r="Z747" s="315"/>
      <c r="AA747" s="315"/>
      <c r="AB747" s="317"/>
    </row>
    <row r="748" spans="2:28" customFormat="1" ht="15" customHeight="1" x14ac:dyDescent="0.3">
      <c r="B748" s="282"/>
      <c r="C748" s="271"/>
      <c r="D748" s="330"/>
      <c r="E748" s="330"/>
      <c r="F748" s="330"/>
      <c r="G748" s="330"/>
      <c r="H748" s="330"/>
      <c r="I748" s="371"/>
      <c r="J748" s="371"/>
      <c r="K748" s="331"/>
      <c r="L748" s="371"/>
      <c r="M748" s="330"/>
      <c r="N748" s="330"/>
      <c r="O748" s="330"/>
      <c r="P748" s="330"/>
      <c r="Q748" s="126"/>
      <c r="R748" s="222"/>
      <c r="S748" s="315"/>
      <c r="T748" s="316"/>
      <c r="U748" s="315"/>
      <c r="V748" s="315"/>
      <c r="W748" s="315"/>
      <c r="X748" s="315"/>
      <c r="Y748" s="315"/>
      <c r="Z748" s="315"/>
      <c r="AA748" s="315"/>
      <c r="AB748" s="317"/>
    </row>
    <row r="749" spans="2:28" customFormat="1" ht="15" customHeight="1" x14ac:dyDescent="0.3">
      <c r="B749" s="282"/>
      <c r="C749" s="271"/>
      <c r="D749" s="330"/>
      <c r="E749" s="330"/>
      <c r="F749" s="330"/>
      <c r="G749" s="330"/>
      <c r="H749" s="330"/>
      <c r="I749" s="371"/>
      <c r="J749" s="371"/>
      <c r="K749" s="331"/>
      <c r="L749" s="371"/>
      <c r="M749" s="330"/>
      <c r="N749" s="330"/>
      <c r="O749" s="330"/>
      <c r="P749" s="330"/>
      <c r="Q749" s="126"/>
      <c r="R749" s="222"/>
      <c r="S749" s="315"/>
      <c r="T749" s="316"/>
      <c r="U749" s="315"/>
      <c r="V749" s="315"/>
      <c r="W749" s="315"/>
      <c r="X749" s="315"/>
      <c r="Y749" s="315"/>
      <c r="Z749" s="315"/>
      <c r="AA749" s="315"/>
      <c r="AB749" s="317"/>
    </row>
    <row r="750" spans="2:28" customFormat="1" ht="15" customHeight="1" x14ac:dyDescent="0.3">
      <c r="B750" s="282"/>
      <c r="C750" s="271"/>
      <c r="D750" s="330"/>
      <c r="E750" s="330"/>
      <c r="F750" s="330"/>
      <c r="G750" s="330"/>
      <c r="H750" s="330"/>
      <c r="I750" s="371"/>
      <c r="J750" s="371"/>
      <c r="K750" s="331"/>
      <c r="L750" s="371"/>
      <c r="M750" s="330"/>
      <c r="N750" s="330"/>
      <c r="O750" s="330"/>
      <c r="P750" s="330"/>
      <c r="Q750" s="126"/>
      <c r="R750" s="222"/>
      <c r="S750" s="315"/>
      <c r="T750" s="316"/>
      <c r="U750" s="315"/>
      <c r="V750" s="315"/>
      <c r="W750" s="315"/>
      <c r="X750" s="315"/>
      <c r="Y750" s="315"/>
      <c r="Z750" s="315"/>
      <c r="AA750" s="315"/>
      <c r="AB750" s="317"/>
    </row>
    <row r="751" spans="2:28" customFormat="1" ht="15" customHeight="1" x14ac:dyDescent="0.3">
      <c r="B751" s="282"/>
      <c r="C751" s="271"/>
      <c r="D751" s="330"/>
      <c r="E751" s="330"/>
      <c r="F751" s="330"/>
      <c r="G751" s="330"/>
      <c r="H751" s="330"/>
      <c r="I751" s="371"/>
      <c r="J751" s="371"/>
      <c r="K751" s="331"/>
      <c r="L751" s="371"/>
      <c r="M751" s="330"/>
      <c r="N751" s="330"/>
      <c r="O751" s="330"/>
      <c r="P751" s="330"/>
      <c r="Q751" s="126"/>
      <c r="R751" s="222"/>
      <c r="S751" s="315"/>
      <c r="T751" s="316"/>
      <c r="U751" s="315"/>
      <c r="V751" s="315"/>
      <c r="W751" s="315"/>
      <c r="X751" s="315"/>
      <c r="Y751" s="315"/>
      <c r="Z751" s="315"/>
      <c r="AA751" s="315"/>
      <c r="AB751" s="317"/>
    </row>
    <row r="752" spans="2:28" customFormat="1" ht="15" customHeight="1" x14ac:dyDescent="0.3">
      <c r="B752" s="282"/>
      <c r="C752" s="271"/>
      <c r="D752" s="330"/>
      <c r="E752" s="330"/>
      <c r="F752" s="330"/>
      <c r="G752" s="330"/>
      <c r="H752" s="330"/>
      <c r="I752" s="371"/>
      <c r="J752" s="371"/>
      <c r="K752" s="331"/>
      <c r="L752" s="371"/>
      <c r="M752" s="330"/>
      <c r="N752" s="330"/>
      <c r="O752" s="330"/>
      <c r="P752" s="330"/>
      <c r="Q752" s="126"/>
      <c r="R752" s="222"/>
      <c r="S752" s="315"/>
      <c r="T752" s="316"/>
      <c r="U752" s="315"/>
      <c r="V752" s="315"/>
      <c r="W752" s="315"/>
      <c r="X752" s="315"/>
      <c r="Y752" s="315"/>
      <c r="Z752" s="315"/>
      <c r="AA752" s="315"/>
      <c r="AB752" s="317"/>
    </row>
    <row r="753" spans="2:28" customFormat="1" ht="15" customHeight="1" x14ac:dyDescent="0.3">
      <c r="B753" s="282"/>
      <c r="C753" s="271"/>
      <c r="D753" s="330"/>
      <c r="E753" s="330"/>
      <c r="F753" s="330"/>
      <c r="G753" s="330"/>
      <c r="H753" s="330"/>
      <c r="I753" s="371"/>
      <c r="J753" s="371"/>
      <c r="K753" s="331"/>
      <c r="L753" s="371"/>
      <c r="M753" s="330"/>
      <c r="N753" s="330"/>
      <c r="O753" s="330"/>
      <c r="P753" s="330"/>
      <c r="Q753" s="126"/>
      <c r="R753" s="222"/>
      <c r="S753" s="315"/>
      <c r="T753" s="316"/>
      <c r="U753" s="315"/>
      <c r="V753" s="315"/>
      <c r="W753" s="315"/>
      <c r="X753" s="315"/>
      <c r="Y753" s="315"/>
      <c r="Z753" s="315"/>
      <c r="AA753" s="315"/>
      <c r="AB753" s="317"/>
    </row>
    <row r="754" spans="2:28" customFormat="1" ht="15" customHeight="1" x14ac:dyDescent="0.3">
      <c r="B754" s="282"/>
      <c r="C754" s="271"/>
      <c r="D754" s="330"/>
      <c r="E754" s="330"/>
      <c r="F754" s="330"/>
      <c r="G754" s="330"/>
      <c r="H754" s="330"/>
      <c r="I754" s="371"/>
      <c r="J754" s="371"/>
      <c r="K754" s="331"/>
      <c r="L754" s="371"/>
      <c r="M754" s="330"/>
      <c r="N754" s="330"/>
      <c r="O754" s="330"/>
      <c r="P754" s="330"/>
      <c r="Q754" s="126"/>
      <c r="R754" s="222"/>
      <c r="S754" s="315"/>
      <c r="T754" s="316"/>
      <c r="U754" s="315"/>
      <c r="V754" s="315"/>
      <c r="W754" s="315"/>
      <c r="X754" s="315"/>
      <c r="Y754" s="315"/>
      <c r="Z754" s="315"/>
      <c r="AA754" s="315"/>
      <c r="AB754" s="317"/>
    </row>
    <row r="755" spans="2:28" customFormat="1" ht="15" customHeight="1" x14ac:dyDescent="0.3">
      <c r="B755" s="282"/>
      <c r="C755" s="271"/>
      <c r="D755" s="330"/>
      <c r="E755" s="330"/>
      <c r="F755" s="330"/>
      <c r="G755" s="330"/>
      <c r="H755" s="330"/>
      <c r="I755" s="371"/>
      <c r="J755" s="371"/>
      <c r="K755" s="331"/>
      <c r="L755" s="371"/>
      <c r="M755" s="330"/>
      <c r="N755" s="330"/>
      <c r="O755" s="330"/>
      <c r="P755" s="330"/>
      <c r="Q755" s="126"/>
      <c r="R755" s="222"/>
      <c r="S755" s="315"/>
      <c r="T755" s="316"/>
      <c r="U755" s="315"/>
      <c r="V755" s="315"/>
      <c r="W755" s="315"/>
      <c r="X755" s="315"/>
      <c r="Y755" s="315"/>
      <c r="Z755" s="315"/>
      <c r="AA755" s="315"/>
      <c r="AB755" s="317"/>
    </row>
    <row r="756" spans="2:28" customFormat="1" ht="15" customHeight="1" x14ac:dyDescent="0.3">
      <c r="B756" s="282"/>
      <c r="C756" s="271"/>
      <c r="D756" s="330"/>
      <c r="E756" s="330"/>
      <c r="F756" s="330"/>
      <c r="G756" s="330"/>
      <c r="H756" s="330"/>
      <c r="I756" s="371"/>
      <c r="J756" s="371"/>
      <c r="K756" s="331"/>
      <c r="L756" s="371"/>
      <c r="M756" s="330"/>
      <c r="N756" s="330"/>
      <c r="O756" s="330"/>
      <c r="P756" s="330"/>
      <c r="Q756" s="126"/>
      <c r="R756" s="222"/>
      <c r="S756" s="315"/>
      <c r="T756" s="316"/>
      <c r="U756" s="315"/>
      <c r="V756" s="315"/>
      <c r="W756" s="315"/>
      <c r="X756" s="315"/>
      <c r="Y756" s="315"/>
      <c r="Z756" s="315"/>
      <c r="AA756" s="315"/>
      <c r="AB756" s="317"/>
    </row>
    <row r="757" spans="2:28" customFormat="1" ht="15" customHeight="1" x14ac:dyDescent="0.3">
      <c r="B757" s="282"/>
      <c r="C757" s="271"/>
      <c r="D757" s="330"/>
      <c r="E757" s="330"/>
      <c r="F757" s="330"/>
      <c r="G757" s="330"/>
      <c r="H757" s="330"/>
      <c r="I757" s="371"/>
      <c r="J757" s="371"/>
      <c r="K757" s="331"/>
      <c r="L757" s="371"/>
      <c r="M757" s="330"/>
      <c r="N757" s="330"/>
      <c r="O757" s="330"/>
      <c r="P757" s="330"/>
      <c r="Q757" s="126"/>
      <c r="R757" s="222"/>
      <c r="S757" s="315"/>
      <c r="T757" s="316"/>
      <c r="U757" s="315"/>
      <c r="V757" s="315"/>
      <c r="W757" s="315"/>
      <c r="X757" s="315"/>
      <c r="Y757" s="315"/>
      <c r="Z757" s="315"/>
      <c r="AA757" s="315"/>
      <c r="AB757" s="317"/>
    </row>
    <row r="758" spans="2:28" customFormat="1" ht="15" customHeight="1" x14ac:dyDescent="0.3">
      <c r="B758" s="282"/>
      <c r="C758" s="271"/>
      <c r="D758" s="330"/>
      <c r="E758" s="330"/>
      <c r="F758" s="330"/>
      <c r="G758" s="330"/>
      <c r="H758" s="330"/>
      <c r="I758" s="371"/>
      <c r="J758" s="371"/>
      <c r="K758" s="331"/>
      <c r="L758" s="371"/>
      <c r="M758" s="330"/>
      <c r="N758" s="330"/>
      <c r="O758" s="330"/>
      <c r="P758" s="330"/>
      <c r="Q758" s="126"/>
      <c r="R758" s="222"/>
      <c r="S758" s="315"/>
      <c r="T758" s="316"/>
      <c r="U758" s="315"/>
      <c r="V758" s="315"/>
      <c r="W758" s="315"/>
      <c r="X758" s="315"/>
      <c r="Y758" s="315"/>
      <c r="Z758" s="315"/>
      <c r="AA758" s="315"/>
      <c r="AB758" s="317"/>
    </row>
    <row r="759" spans="2:28" customFormat="1" ht="15" customHeight="1" x14ac:dyDescent="0.3">
      <c r="B759" s="282"/>
      <c r="C759" s="271"/>
      <c r="D759" s="330"/>
      <c r="E759" s="330"/>
      <c r="F759" s="330"/>
      <c r="G759" s="330"/>
      <c r="H759" s="330"/>
      <c r="I759" s="371"/>
      <c r="J759" s="371"/>
      <c r="K759" s="331"/>
      <c r="L759" s="371"/>
      <c r="M759" s="330"/>
      <c r="N759" s="330"/>
      <c r="O759" s="330"/>
      <c r="P759" s="330"/>
      <c r="Q759" s="126"/>
      <c r="R759" s="222"/>
      <c r="S759" s="315"/>
      <c r="T759" s="316"/>
      <c r="U759" s="315"/>
      <c r="V759" s="315"/>
      <c r="W759" s="315"/>
      <c r="X759" s="315"/>
      <c r="Y759" s="315"/>
      <c r="Z759" s="315"/>
      <c r="AA759" s="315"/>
      <c r="AB759" s="317"/>
    </row>
    <row r="760" spans="2:28" customFormat="1" ht="15" customHeight="1" x14ac:dyDescent="0.3">
      <c r="B760" s="282"/>
      <c r="C760" s="271"/>
      <c r="D760" s="330"/>
      <c r="E760" s="330"/>
      <c r="F760" s="330"/>
      <c r="G760" s="330"/>
      <c r="H760" s="330"/>
      <c r="I760" s="371"/>
      <c r="J760" s="371"/>
      <c r="K760" s="331"/>
      <c r="L760" s="371"/>
      <c r="M760" s="330"/>
      <c r="N760" s="330"/>
      <c r="O760" s="330"/>
      <c r="P760" s="330"/>
      <c r="Q760" s="126"/>
      <c r="R760" s="222"/>
      <c r="S760" s="315"/>
      <c r="T760" s="316"/>
      <c r="U760" s="315"/>
      <c r="V760" s="315"/>
      <c r="W760" s="315"/>
      <c r="X760" s="315"/>
      <c r="Y760" s="315"/>
      <c r="Z760" s="315"/>
      <c r="AA760" s="315"/>
      <c r="AB760" s="317"/>
    </row>
    <row r="761" spans="2:28" customFormat="1" ht="15" customHeight="1" x14ac:dyDescent="0.3">
      <c r="B761" s="282"/>
      <c r="C761" s="271"/>
      <c r="D761" s="330"/>
      <c r="E761" s="330"/>
      <c r="F761" s="330"/>
      <c r="G761" s="330"/>
      <c r="H761" s="330"/>
      <c r="I761" s="371"/>
      <c r="J761" s="371"/>
      <c r="K761" s="331"/>
      <c r="L761" s="371"/>
      <c r="M761" s="330"/>
      <c r="N761" s="330"/>
      <c r="O761" s="330"/>
      <c r="P761" s="330"/>
      <c r="Q761" s="126"/>
      <c r="R761" s="222"/>
      <c r="S761" s="315"/>
      <c r="T761" s="316"/>
      <c r="U761" s="315"/>
      <c r="V761" s="315"/>
      <c r="W761" s="315"/>
      <c r="X761" s="315"/>
      <c r="Y761" s="315"/>
      <c r="Z761" s="315"/>
      <c r="AA761" s="315"/>
      <c r="AB761" s="317"/>
    </row>
    <row r="762" spans="2:28" customFormat="1" ht="15" customHeight="1" x14ac:dyDescent="0.3">
      <c r="B762" s="282"/>
      <c r="C762" s="271"/>
      <c r="D762" s="330"/>
      <c r="E762" s="330"/>
      <c r="F762" s="330"/>
      <c r="G762" s="330"/>
      <c r="H762" s="330"/>
      <c r="I762" s="371"/>
      <c r="J762" s="371"/>
      <c r="K762" s="331"/>
      <c r="L762" s="371"/>
      <c r="M762" s="330"/>
      <c r="N762" s="330"/>
      <c r="O762" s="330"/>
      <c r="P762" s="330"/>
      <c r="Q762" s="126"/>
      <c r="R762" s="222"/>
      <c r="S762" s="315"/>
      <c r="T762" s="316"/>
      <c r="U762" s="315"/>
      <c r="V762" s="315"/>
      <c r="W762" s="315"/>
      <c r="X762" s="315"/>
      <c r="Y762" s="315"/>
      <c r="Z762" s="315"/>
      <c r="AA762" s="315"/>
      <c r="AB762" s="317"/>
    </row>
    <row r="763" spans="2:28" customFormat="1" ht="15" customHeight="1" x14ac:dyDescent="0.3">
      <c r="B763" s="282"/>
      <c r="C763" s="271"/>
      <c r="D763" s="330"/>
      <c r="E763" s="330"/>
      <c r="F763" s="330"/>
      <c r="G763" s="330"/>
      <c r="H763" s="330"/>
      <c r="I763" s="371"/>
      <c r="J763" s="371"/>
      <c r="K763" s="331"/>
      <c r="L763" s="371"/>
      <c r="M763" s="330"/>
      <c r="N763" s="330"/>
      <c r="O763" s="330"/>
      <c r="P763" s="330"/>
      <c r="Q763" s="126"/>
      <c r="R763" s="222"/>
      <c r="S763" s="315"/>
      <c r="T763" s="316"/>
      <c r="U763" s="315"/>
      <c r="V763" s="315"/>
      <c r="W763" s="315"/>
      <c r="X763" s="315"/>
      <c r="Y763" s="315"/>
      <c r="Z763" s="315"/>
      <c r="AA763" s="315"/>
      <c r="AB763" s="317"/>
    </row>
    <row r="764" spans="2:28" customFormat="1" ht="15" customHeight="1" x14ac:dyDescent="0.3">
      <c r="B764" s="282"/>
      <c r="C764" s="271"/>
      <c r="D764" s="330"/>
      <c r="E764" s="330"/>
      <c r="F764" s="330"/>
      <c r="G764" s="330"/>
      <c r="H764" s="330"/>
      <c r="I764" s="371"/>
      <c r="J764" s="371"/>
      <c r="K764" s="331"/>
      <c r="L764" s="371"/>
      <c r="M764" s="330"/>
      <c r="N764" s="330"/>
      <c r="O764" s="330"/>
      <c r="P764" s="330"/>
      <c r="Q764" s="126"/>
      <c r="R764" s="222"/>
      <c r="S764" s="315"/>
      <c r="T764" s="316"/>
      <c r="U764" s="315"/>
      <c r="V764" s="315"/>
      <c r="W764" s="315"/>
      <c r="X764" s="315"/>
      <c r="Y764" s="315"/>
      <c r="Z764" s="315"/>
      <c r="AA764" s="315"/>
      <c r="AB764" s="317"/>
    </row>
    <row r="765" spans="2:28" customFormat="1" ht="15" customHeight="1" x14ac:dyDescent="0.3">
      <c r="B765" s="282"/>
      <c r="C765" s="271"/>
      <c r="D765" s="330"/>
      <c r="E765" s="330"/>
      <c r="F765" s="330"/>
      <c r="G765" s="330"/>
      <c r="H765" s="330"/>
      <c r="I765" s="371"/>
      <c r="J765" s="371"/>
      <c r="K765" s="331"/>
      <c r="L765" s="371"/>
      <c r="M765" s="330"/>
      <c r="N765" s="330"/>
      <c r="O765" s="330"/>
      <c r="P765" s="330"/>
      <c r="Q765" s="126"/>
      <c r="R765" s="222"/>
      <c r="S765" s="315"/>
      <c r="T765" s="316"/>
      <c r="U765" s="315"/>
      <c r="V765" s="315"/>
      <c r="W765" s="315"/>
      <c r="X765" s="315"/>
      <c r="Y765" s="315"/>
      <c r="Z765" s="315"/>
      <c r="AA765" s="315"/>
      <c r="AB765" s="317"/>
    </row>
    <row r="766" spans="2:28" customFormat="1" ht="15" customHeight="1" x14ac:dyDescent="0.3">
      <c r="B766" s="282"/>
      <c r="C766" s="271"/>
      <c r="D766" s="330"/>
      <c r="E766" s="330"/>
      <c r="F766" s="330"/>
      <c r="G766" s="330"/>
      <c r="H766" s="330"/>
      <c r="I766" s="371"/>
      <c r="J766" s="371"/>
      <c r="K766" s="331"/>
      <c r="L766" s="371"/>
      <c r="M766" s="330"/>
      <c r="N766" s="330"/>
      <c r="O766" s="330"/>
      <c r="P766" s="330"/>
      <c r="Q766" s="126"/>
      <c r="R766" s="222"/>
      <c r="S766" s="315"/>
      <c r="T766" s="316"/>
      <c r="U766" s="315"/>
      <c r="V766" s="315"/>
      <c r="W766" s="315"/>
      <c r="X766" s="315"/>
      <c r="Y766" s="315"/>
      <c r="Z766" s="315"/>
      <c r="AA766" s="315"/>
      <c r="AB766" s="317"/>
    </row>
    <row r="767" spans="2:28" customFormat="1" ht="15" customHeight="1" x14ac:dyDescent="0.3">
      <c r="B767" s="282"/>
      <c r="C767" s="271"/>
      <c r="D767" s="330"/>
      <c r="E767" s="330"/>
      <c r="F767" s="330"/>
      <c r="G767" s="330"/>
      <c r="H767" s="330"/>
      <c r="I767" s="371"/>
      <c r="J767" s="371"/>
      <c r="K767" s="331"/>
      <c r="L767" s="371"/>
      <c r="M767" s="330"/>
      <c r="N767" s="330"/>
      <c r="O767" s="330"/>
      <c r="P767" s="330"/>
      <c r="Q767" s="126"/>
      <c r="R767" s="222"/>
      <c r="S767" s="315"/>
      <c r="T767" s="316"/>
      <c r="U767" s="315"/>
      <c r="V767" s="315"/>
      <c r="W767" s="315"/>
      <c r="X767" s="315"/>
      <c r="Y767" s="315"/>
      <c r="Z767" s="315"/>
      <c r="AA767" s="315"/>
      <c r="AB767" s="317"/>
    </row>
    <row r="768" spans="2:28" customFormat="1" ht="15" customHeight="1" x14ac:dyDescent="0.3">
      <c r="B768" s="282"/>
      <c r="C768" s="271"/>
      <c r="D768" s="330"/>
      <c r="E768" s="330"/>
      <c r="F768" s="330"/>
      <c r="G768" s="330"/>
      <c r="H768" s="330"/>
      <c r="I768" s="371"/>
      <c r="J768" s="371"/>
      <c r="K768" s="331"/>
      <c r="L768" s="371"/>
      <c r="M768" s="330"/>
      <c r="N768" s="330"/>
      <c r="O768" s="330"/>
      <c r="P768" s="330"/>
      <c r="Q768" s="126"/>
      <c r="R768" s="222"/>
      <c r="S768" s="315"/>
      <c r="T768" s="316"/>
      <c r="U768" s="315"/>
      <c r="V768" s="315"/>
      <c r="W768" s="315"/>
      <c r="X768" s="315"/>
      <c r="Y768" s="315"/>
      <c r="Z768" s="315"/>
      <c r="AA768" s="315"/>
      <c r="AB768" s="317"/>
    </row>
    <row r="769" spans="2:28" customFormat="1" ht="15" customHeight="1" x14ac:dyDescent="0.3">
      <c r="B769" s="282"/>
      <c r="C769" s="271"/>
      <c r="D769" s="330"/>
      <c r="E769" s="330"/>
      <c r="F769" s="330"/>
      <c r="G769" s="330"/>
      <c r="H769" s="330"/>
      <c r="I769" s="371"/>
      <c r="J769" s="371"/>
      <c r="K769" s="331"/>
      <c r="L769" s="371"/>
      <c r="M769" s="330"/>
      <c r="N769" s="330"/>
      <c r="O769" s="330"/>
      <c r="P769" s="330"/>
      <c r="Q769" s="126"/>
      <c r="R769" s="222"/>
      <c r="S769" s="315"/>
      <c r="T769" s="316"/>
      <c r="U769" s="315"/>
      <c r="V769" s="315"/>
      <c r="W769" s="315"/>
      <c r="X769" s="315"/>
      <c r="Y769" s="315"/>
      <c r="Z769" s="315"/>
      <c r="AA769" s="315"/>
      <c r="AB769" s="317"/>
    </row>
    <row r="770" spans="2:28" customFormat="1" ht="15" customHeight="1" x14ac:dyDescent="0.3">
      <c r="B770" s="282"/>
      <c r="C770" s="271"/>
      <c r="D770" s="330"/>
      <c r="E770" s="330"/>
      <c r="F770" s="330"/>
      <c r="G770" s="330"/>
      <c r="H770" s="330"/>
      <c r="I770" s="371"/>
      <c r="J770" s="371"/>
      <c r="K770" s="331"/>
      <c r="L770" s="371"/>
      <c r="M770" s="330"/>
      <c r="N770" s="330"/>
      <c r="O770" s="330"/>
      <c r="P770" s="330"/>
      <c r="Q770" s="126"/>
      <c r="R770" s="222"/>
      <c r="S770" s="315"/>
      <c r="T770" s="316"/>
      <c r="U770" s="315"/>
      <c r="V770" s="315"/>
      <c r="W770" s="315"/>
      <c r="X770" s="315"/>
      <c r="Y770" s="315"/>
      <c r="Z770" s="315"/>
      <c r="AA770" s="315"/>
      <c r="AB770" s="317"/>
    </row>
    <row r="771" spans="2:28" customFormat="1" ht="15" customHeight="1" x14ac:dyDescent="0.3">
      <c r="B771" s="282"/>
      <c r="C771" s="271"/>
      <c r="D771" s="330"/>
      <c r="E771" s="330"/>
      <c r="F771" s="330"/>
      <c r="G771" s="330"/>
      <c r="H771" s="330"/>
      <c r="I771" s="371"/>
      <c r="J771" s="371"/>
      <c r="K771" s="331"/>
      <c r="L771" s="371"/>
      <c r="M771" s="330"/>
      <c r="N771" s="330"/>
      <c r="O771" s="330"/>
      <c r="P771" s="330"/>
      <c r="Q771" s="126"/>
      <c r="R771" s="222"/>
      <c r="S771" s="315"/>
      <c r="T771" s="316"/>
      <c r="U771" s="315"/>
      <c r="V771" s="315"/>
      <c r="W771" s="315"/>
      <c r="X771" s="315"/>
      <c r="Y771" s="315"/>
      <c r="Z771" s="315"/>
      <c r="AA771" s="315"/>
      <c r="AB771" s="317"/>
    </row>
    <row r="772" spans="2:28" customFormat="1" ht="15" customHeight="1" x14ac:dyDescent="0.3">
      <c r="B772" s="282"/>
      <c r="C772" s="271"/>
      <c r="D772" s="330"/>
      <c r="E772" s="330"/>
      <c r="F772" s="330"/>
      <c r="G772" s="330"/>
      <c r="H772" s="330"/>
      <c r="I772" s="371"/>
      <c r="J772" s="371"/>
      <c r="K772" s="331"/>
      <c r="L772" s="371"/>
      <c r="M772" s="330"/>
      <c r="N772" s="330"/>
      <c r="O772" s="330"/>
      <c r="P772" s="330"/>
      <c r="Q772" s="126"/>
      <c r="R772" s="222"/>
      <c r="S772" s="315"/>
      <c r="T772" s="316"/>
      <c r="U772" s="315"/>
      <c r="V772" s="315"/>
      <c r="W772" s="315"/>
      <c r="X772" s="315"/>
      <c r="Y772" s="315"/>
      <c r="Z772" s="315"/>
      <c r="AA772" s="315"/>
      <c r="AB772" s="317"/>
    </row>
    <row r="773" spans="2:28" customFormat="1" ht="15" customHeight="1" x14ac:dyDescent="0.3">
      <c r="B773" s="282"/>
      <c r="C773" s="271"/>
      <c r="D773" s="330"/>
      <c r="E773" s="330"/>
      <c r="F773" s="330"/>
      <c r="G773" s="330"/>
      <c r="H773" s="330"/>
      <c r="I773" s="371"/>
      <c r="J773" s="371"/>
      <c r="K773" s="331"/>
      <c r="L773" s="371"/>
      <c r="M773" s="330"/>
      <c r="N773" s="330"/>
      <c r="O773" s="330"/>
      <c r="P773" s="330"/>
      <c r="Q773" s="126"/>
      <c r="R773" s="222"/>
      <c r="S773" s="315"/>
      <c r="T773" s="316"/>
      <c r="U773" s="315"/>
      <c r="V773" s="315"/>
      <c r="W773" s="315"/>
      <c r="X773" s="315"/>
      <c r="Y773" s="315"/>
      <c r="Z773" s="315"/>
      <c r="AA773" s="315"/>
      <c r="AB773" s="317"/>
    </row>
    <row r="774" spans="2:28" customFormat="1" ht="15" customHeight="1" x14ac:dyDescent="0.3">
      <c r="B774" s="282"/>
      <c r="C774" s="271"/>
      <c r="D774" s="330"/>
      <c r="E774" s="330"/>
      <c r="F774" s="330"/>
      <c r="G774" s="330"/>
      <c r="H774" s="330"/>
      <c r="I774" s="371"/>
      <c r="J774" s="371"/>
      <c r="K774" s="331"/>
      <c r="L774" s="371"/>
      <c r="M774" s="330"/>
      <c r="N774" s="330"/>
      <c r="O774" s="330"/>
      <c r="P774" s="330"/>
      <c r="Q774" s="126"/>
      <c r="R774" s="222"/>
      <c r="S774" s="315"/>
      <c r="T774" s="316"/>
      <c r="U774" s="315"/>
      <c r="V774" s="315"/>
      <c r="W774" s="315"/>
      <c r="X774" s="315"/>
      <c r="Y774" s="315"/>
      <c r="Z774" s="315"/>
      <c r="AA774" s="315"/>
      <c r="AB774" s="317"/>
    </row>
    <row r="775" spans="2:28" customFormat="1" ht="15" customHeight="1" x14ac:dyDescent="0.3">
      <c r="B775" s="282"/>
      <c r="C775" s="271"/>
      <c r="D775" s="330"/>
      <c r="E775" s="330"/>
      <c r="F775" s="330"/>
      <c r="G775" s="330"/>
      <c r="H775" s="330"/>
      <c r="I775" s="371"/>
      <c r="J775" s="371"/>
      <c r="K775" s="331"/>
      <c r="L775" s="371"/>
      <c r="M775" s="330"/>
      <c r="N775" s="330"/>
      <c r="O775" s="330"/>
      <c r="P775" s="330"/>
      <c r="Q775" s="126"/>
      <c r="R775" s="222"/>
      <c r="S775" s="315"/>
      <c r="T775" s="316"/>
      <c r="U775" s="315"/>
      <c r="V775" s="315"/>
      <c r="W775" s="315"/>
      <c r="X775" s="315"/>
      <c r="Y775" s="315"/>
      <c r="Z775" s="315"/>
      <c r="AA775" s="315"/>
      <c r="AB775" s="317"/>
    </row>
    <row r="776" spans="2:28" customFormat="1" ht="15" customHeight="1" x14ac:dyDescent="0.3">
      <c r="B776" s="282"/>
      <c r="C776" s="271"/>
      <c r="D776" s="330"/>
      <c r="E776" s="330"/>
      <c r="F776" s="330"/>
      <c r="G776" s="330"/>
      <c r="H776" s="330"/>
      <c r="I776" s="371"/>
      <c r="J776" s="371"/>
      <c r="K776" s="331"/>
      <c r="L776" s="371"/>
      <c r="M776" s="330"/>
      <c r="N776" s="330"/>
      <c r="O776" s="330"/>
      <c r="P776" s="330"/>
      <c r="Q776" s="126"/>
      <c r="R776" s="222"/>
      <c r="S776" s="315"/>
      <c r="T776" s="316"/>
      <c r="U776" s="315"/>
      <c r="V776" s="315"/>
      <c r="W776" s="315"/>
      <c r="X776" s="315"/>
      <c r="Y776" s="315"/>
      <c r="Z776" s="315"/>
      <c r="AA776" s="315"/>
      <c r="AB776" s="317"/>
    </row>
    <row r="777" spans="2:28" customFormat="1" ht="15" customHeight="1" x14ac:dyDescent="0.3">
      <c r="B777" s="282"/>
      <c r="C777" s="271"/>
      <c r="D777" s="330"/>
      <c r="E777" s="330"/>
      <c r="F777" s="330"/>
      <c r="G777" s="330"/>
      <c r="H777" s="330"/>
      <c r="I777" s="371"/>
      <c r="J777" s="371"/>
      <c r="K777" s="331"/>
      <c r="L777" s="371"/>
      <c r="M777" s="330"/>
      <c r="N777" s="330"/>
      <c r="O777" s="330"/>
      <c r="P777" s="330"/>
      <c r="Q777" s="126"/>
      <c r="R777" s="222"/>
      <c r="S777" s="315"/>
      <c r="T777" s="316"/>
      <c r="U777" s="315"/>
      <c r="V777" s="315"/>
      <c r="W777" s="315"/>
      <c r="X777" s="315"/>
      <c r="Y777" s="315"/>
      <c r="Z777" s="315"/>
      <c r="AA777" s="315"/>
      <c r="AB777" s="317"/>
    </row>
    <row r="778" spans="2:28" customFormat="1" ht="15" customHeight="1" x14ac:dyDescent="0.3">
      <c r="B778" s="282"/>
      <c r="C778" s="271"/>
      <c r="D778" s="330"/>
      <c r="E778" s="330"/>
      <c r="F778" s="330"/>
      <c r="G778" s="330"/>
      <c r="H778" s="330"/>
      <c r="I778" s="371"/>
      <c r="J778" s="371"/>
      <c r="K778" s="331"/>
      <c r="L778" s="371"/>
      <c r="M778" s="330"/>
      <c r="N778" s="330"/>
      <c r="O778" s="330"/>
      <c r="P778" s="330"/>
      <c r="Q778" s="126"/>
      <c r="R778" s="222"/>
      <c r="S778" s="315"/>
      <c r="T778" s="316"/>
      <c r="U778" s="315"/>
      <c r="V778" s="315"/>
      <c r="W778" s="315"/>
      <c r="X778" s="315"/>
      <c r="Y778" s="315"/>
      <c r="Z778" s="315"/>
      <c r="AA778" s="315"/>
      <c r="AB778" s="317"/>
    </row>
    <row r="779" spans="2:28" customFormat="1" ht="15" customHeight="1" x14ac:dyDescent="0.3">
      <c r="B779" s="282"/>
      <c r="C779" s="271"/>
      <c r="D779" s="330"/>
      <c r="E779" s="330"/>
      <c r="F779" s="330"/>
      <c r="G779" s="330"/>
      <c r="H779" s="330"/>
      <c r="I779" s="371"/>
      <c r="J779" s="371"/>
      <c r="K779" s="331"/>
      <c r="L779" s="371"/>
      <c r="M779" s="330"/>
      <c r="N779" s="330"/>
      <c r="O779" s="330"/>
      <c r="P779" s="330"/>
      <c r="Q779" s="126"/>
      <c r="R779" s="222"/>
      <c r="S779" s="315"/>
      <c r="T779" s="316"/>
      <c r="U779" s="315"/>
      <c r="V779" s="315"/>
      <c r="W779" s="315"/>
      <c r="X779" s="315"/>
      <c r="Y779" s="315"/>
      <c r="Z779" s="315"/>
      <c r="AA779" s="315"/>
      <c r="AB779" s="317"/>
    </row>
    <row r="780" spans="2:28" customFormat="1" ht="15" customHeight="1" x14ac:dyDescent="0.3">
      <c r="B780" s="282"/>
      <c r="C780" s="271"/>
      <c r="D780" s="330"/>
      <c r="E780" s="330"/>
      <c r="F780" s="330"/>
      <c r="G780" s="330"/>
      <c r="H780" s="330"/>
      <c r="I780" s="371"/>
      <c r="J780" s="371"/>
      <c r="K780" s="331"/>
      <c r="L780" s="371"/>
      <c r="M780" s="330"/>
      <c r="N780" s="330"/>
      <c r="O780" s="330"/>
      <c r="P780" s="330"/>
      <c r="Q780" s="126"/>
      <c r="R780" s="222"/>
      <c r="S780" s="315"/>
      <c r="T780" s="316"/>
      <c r="U780" s="315"/>
      <c r="V780" s="315"/>
      <c r="W780" s="315"/>
      <c r="X780" s="315"/>
      <c r="Y780" s="315"/>
      <c r="Z780" s="315"/>
      <c r="AA780" s="315"/>
      <c r="AB780" s="317"/>
    </row>
    <row r="781" spans="2:28" customFormat="1" ht="15" customHeight="1" x14ac:dyDescent="0.3">
      <c r="B781" s="282"/>
      <c r="C781" s="271"/>
      <c r="D781" s="330"/>
      <c r="E781" s="330"/>
      <c r="F781" s="330"/>
      <c r="G781" s="330"/>
      <c r="H781" s="330"/>
      <c r="I781" s="371"/>
      <c r="J781" s="371"/>
      <c r="K781" s="331"/>
      <c r="L781" s="371"/>
      <c r="M781" s="330"/>
      <c r="N781" s="330"/>
      <c r="O781" s="330"/>
      <c r="P781" s="330"/>
      <c r="Q781" s="126"/>
      <c r="R781" s="382"/>
      <c r="S781" s="315"/>
      <c r="T781" s="316"/>
      <c r="U781" s="315"/>
      <c r="V781" s="315"/>
      <c r="W781" s="315"/>
      <c r="X781" s="315"/>
      <c r="Y781" s="315"/>
      <c r="Z781" s="315"/>
      <c r="AA781" s="315"/>
      <c r="AB781" s="317"/>
    </row>
    <row r="782" spans="2:28" customFormat="1" ht="15" customHeight="1" x14ac:dyDescent="0.3">
      <c r="B782" s="282"/>
      <c r="C782" s="271"/>
      <c r="D782" s="330"/>
      <c r="E782" s="330"/>
      <c r="F782" s="330"/>
      <c r="G782" s="330"/>
      <c r="H782" s="330"/>
      <c r="I782" s="371"/>
      <c r="J782" s="371"/>
      <c r="K782" s="331"/>
      <c r="L782" s="371"/>
      <c r="M782" s="330"/>
      <c r="N782" s="330"/>
      <c r="O782" s="330"/>
      <c r="P782" s="330"/>
      <c r="Q782" s="126"/>
      <c r="R782" s="382"/>
      <c r="S782" s="315"/>
      <c r="T782" s="316"/>
      <c r="U782" s="315"/>
      <c r="V782" s="315"/>
      <c r="W782" s="315"/>
      <c r="X782" s="315"/>
      <c r="Y782" s="315"/>
      <c r="Z782" s="315"/>
      <c r="AA782" s="315"/>
      <c r="AB782" s="317"/>
    </row>
    <row r="783" spans="2:28" customFormat="1" ht="15" customHeight="1" x14ac:dyDescent="0.3">
      <c r="B783" s="282"/>
      <c r="C783" s="271"/>
      <c r="D783" s="330"/>
      <c r="E783" s="330"/>
      <c r="F783" s="330"/>
      <c r="G783" s="330"/>
      <c r="H783" s="330"/>
      <c r="I783" s="371"/>
      <c r="J783" s="371"/>
      <c r="K783" s="331"/>
      <c r="L783" s="371"/>
      <c r="M783" s="330"/>
      <c r="N783" s="330"/>
      <c r="O783" s="330"/>
      <c r="P783" s="330"/>
      <c r="Q783" s="126"/>
      <c r="R783" s="382"/>
      <c r="S783" s="315"/>
      <c r="T783" s="316"/>
      <c r="U783" s="315"/>
      <c r="V783" s="315"/>
      <c r="W783" s="315"/>
      <c r="X783" s="315"/>
      <c r="Y783" s="315"/>
      <c r="Z783" s="315"/>
      <c r="AA783" s="315"/>
      <c r="AB783" s="317"/>
    </row>
    <row r="784" spans="2:28" customFormat="1" ht="15" customHeight="1" x14ac:dyDescent="0.3">
      <c r="B784" s="282"/>
      <c r="C784" s="271"/>
      <c r="D784" s="330"/>
      <c r="E784" s="330"/>
      <c r="F784" s="330"/>
      <c r="G784" s="330"/>
      <c r="H784" s="330"/>
      <c r="I784" s="371"/>
      <c r="J784" s="371"/>
      <c r="K784" s="331"/>
      <c r="L784" s="371"/>
      <c r="M784" s="330"/>
      <c r="N784" s="330"/>
      <c r="O784" s="330"/>
      <c r="P784" s="330"/>
      <c r="Q784" s="126"/>
      <c r="R784" s="382"/>
      <c r="S784" s="315"/>
      <c r="T784" s="316"/>
      <c r="U784" s="315"/>
      <c r="V784" s="315"/>
      <c r="W784" s="315"/>
      <c r="X784" s="315"/>
      <c r="Y784" s="315"/>
      <c r="Z784" s="315"/>
      <c r="AA784" s="315"/>
      <c r="AB784" s="317"/>
    </row>
    <row r="785" spans="2:28" customFormat="1" ht="15" customHeight="1" x14ac:dyDescent="0.3">
      <c r="B785" s="282"/>
      <c r="C785" s="271"/>
      <c r="D785" s="330"/>
      <c r="E785" s="330"/>
      <c r="F785" s="330"/>
      <c r="G785" s="330"/>
      <c r="H785" s="330"/>
      <c r="I785" s="371"/>
      <c r="J785" s="371"/>
      <c r="K785" s="331"/>
      <c r="L785" s="371"/>
      <c r="M785" s="330"/>
      <c r="N785" s="330"/>
      <c r="O785" s="330"/>
      <c r="P785" s="330"/>
      <c r="Q785" s="126"/>
      <c r="R785" s="382"/>
      <c r="S785" s="315"/>
      <c r="T785" s="316"/>
      <c r="U785" s="315"/>
      <c r="V785" s="315"/>
      <c r="W785" s="315"/>
      <c r="X785" s="315"/>
      <c r="Y785" s="315"/>
      <c r="Z785" s="315"/>
      <c r="AA785" s="315"/>
      <c r="AB785" s="317"/>
    </row>
    <row r="786" spans="2:28" customFormat="1" ht="15" customHeight="1" x14ac:dyDescent="0.3">
      <c r="B786" s="282"/>
      <c r="C786" s="271"/>
      <c r="D786" s="330"/>
      <c r="E786" s="330"/>
      <c r="F786" s="330"/>
      <c r="G786" s="330"/>
      <c r="H786" s="330"/>
      <c r="I786" s="371"/>
      <c r="J786" s="371"/>
      <c r="K786" s="331"/>
      <c r="L786" s="371"/>
      <c r="M786" s="330"/>
      <c r="N786" s="330"/>
      <c r="O786" s="330"/>
      <c r="P786" s="330"/>
      <c r="Q786" s="126"/>
      <c r="R786" s="382"/>
      <c r="S786" s="315"/>
      <c r="T786" s="316"/>
      <c r="U786" s="315"/>
      <c r="V786" s="315"/>
      <c r="W786" s="315"/>
      <c r="X786" s="315"/>
      <c r="Y786" s="315"/>
      <c r="Z786" s="315"/>
      <c r="AA786" s="315"/>
      <c r="AB786" s="317"/>
    </row>
    <row r="787" spans="2:28" customFormat="1" ht="15" customHeight="1" x14ac:dyDescent="0.3">
      <c r="B787" s="282"/>
      <c r="C787" s="271"/>
      <c r="D787" s="330"/>
      <c r="E787" s="330"/>
      <c r="F787" s="330"/>
      <c r="G787" s="330"/>
      <c r="H787" s="330"/>
      <c r="I787" s="371"/>
      <c r="J787" s="371"/>
      <c r="K787" s="331"/>
      <c r="L787" s="371"/>
      <c r="M787" s="330"/>
      <c r="N787" s="330"/>
      <c r="O787" s="330"/>
      <c r="P787" s="330"/>
      <c r="Q787" s="126"/>
      <c r="R787" s="382"/>
      <c r="S787" s="315"/>
      <c r="T787" s="316"/>
      <c r="U787" s="315"/>
      <c r="V787" s="315"/>
      <c r="W787" s="315"/>
      <c r="X787" s="315"/>
      <c r="Y787" s="315"/>
      <c r="Z787" s="315"/>
      <c r="AA787" s="315"/>
      <c r="AB787" s="317"/>
    </row>
    <row r="788" spans="2:28" customFormat="1" ht="15" customHeight="1" x14ac:dyDescent="0.3">
      <c r="B788" s="282"/>
      <c r="C788" s="271"/>
      <c r="D788" s="330"/>
      <c r="E788" s="330"/>
      <c r="F788" s="330"/>
      <c r="G788" s="330"/>
      <c r="H788" s="330"/>
      <c r="I788" s="371"/>
      <c r="J788" s="371"/>
      <c r="K788" s="331"/>
      <c r="L788" s="371"/>
      <c r="M788" s="330"/>
      <c r="N788" s="330"/>
      <c r="O788" s="330"/>
      <c r="P788" s="330"/>
      <c r="Q788" s="126"/>
      <c r="R788" s="382"/>
      <c r="S788" s="315"/>
      <c r="T788" s="316"/>
      <c r="U788" s="315"/>
      <c r="V788" s="315"/>
      <c r="W788" s="315"/>
      <c r="X788" s="315"/>
      <c r="Y788" s="315"/>
      <c r="Z788" s="315"/>
      <c r="AA788" s="315"/>
      <c r="AB788" s="317"/>
    </row>
    <row r="789" spans="2:28" customFormat="1" ht="15" customHeight="1" x14ac:dyDescent="0.3">
      <c r="B789" s="282"/>
      <c r="C789" s="271"/>
      <c r="D789" s="330"/>
      <c r="E789" s="330"/>
      <c r="F789" s="330"/>
      <c r="G789" s="330"/>
      <c r="H789" s="330"/>
      <c r="I789" s="371"/>
      <c r="J789" s="371"/>
      <c r="K789" s="331"/>
      <c r="L789" s="371"/>
      <c r="M789" s="330"/>
      <c r="N789" s="330"/>
      <c r="O789" s="330"/>
      <c r="P789" s="330"/>
      <c r="Q789" s="126"/>
      <c r="R789" s="382"/>
      <c r="S789" s="315"/>
      <c r="T789" s="316"/>
      <c r="U789" s="315"/>
      <c r="V789" s="315"/>
      <c r="W789" s="315"/>
      <c r="X789" s="315"/>
      <c r="Y789" s="315"/>
      <c r="Z789" s="315"/>
      <c r="AA789" s="315"/>
      <c r="AB789" s="317"/>
    </row>
    <row r="790" spans="2:28" customFormat="1" ht="15" customHeight="1" x14ac:dyDescent="0.3">
      <c r="B790" s="282"/>
      <c r="C790" s="271"/>
      <c r="D790" s="330"/>
      <c r="E790" s="330"/>
      <c r="F790" s="330"/>
      <c r="G790" s="330"/>
      <c r="H790" s="330"/>
      <c r="I790" s="371"/>
      <c r="J790" s="371"/>
      <c r="K790" s="331"/>
      <c r="L790" s="371"/>
      <c r="M790" s="330"/>
      <c r="N790" s="330"/>
      <c r="O790" s="330"/>
      <c r="P790" s="330"/>
      <c r="Q790" s="126"/>
      <c r="R790" s="382"/>
      <c r="S790" s="315"/>
      <c r="T790" s="316"/>
      <c r="U790" s="315"/>
      <c r="V790" s="315"/>
      <c r="W790" s="315"/>
      <c r="X790" s="315"/>
      <c r="Y790" s="315"/>
      <c r="Z790" s="315"/>
      <c r="AA790" s="315"/>
      <c r="AB790" s="317"/>
    </row>
    <row r="791" spans="2:28" customFormat="1" ht="15" customHeight="1" x14ac:dyDescent="0.3">
      <c r="B791" s="282"/>
      <c r="C791" s="271"/>
      <c r="D791" s="330"/>
      <c r="E791" s="330"/>
      <c r="F791" s="330"/>
      <c r="G791" s="330"/>
      <c r="H791" s="330"/>
      <c r="I791" s="371"/>
      <c r="J791" s="371"/>
      <c r="K791" s="331"/>
      <c r="L791" s="371"/>
      <c r="M791" s="330"/>
      <c r="N791" s="330"/>
      <c r="O791" s="330"/>
      <c r="P791" s="330"/>
      <c r="Q791" s="126"/>
      <c r="R791" s="382"/>
      <c r="S791" s="315"/>
      <c r="T791" s="316"/>
      <c r="U791" s="315"/>
      <c r="V791" s="315"/>
      <c r="W791" s="315"/>
      <c r="X791" s="315"/>
      <c r="Y791" s="315"/>
      <c r="Z791" s="315"/>
      <c r="AA791" s="315"/>
      <c r="AB791" s="317"/>
    </row>
    <row r="792" spans="2:28" customFormat="1" ht="15" customHeight="1" x14ac:dyDescent="0.3">
      <c r="B792" s="282"/>
      <c r="C792" s="271"/>
      <c r="D792" s="330"/>
      <c r="E792" s="330"/>
      <c r="F792" s="330"/>
      <c r="G792" s="330"/>
      <c r="H792" s="330"/>
      <c r="I792" s="371"/>
      <c r="J792" s="371"/>
      <c r="K792" s="331"/>
      <c r="L792" s="371"/>
      <c r="M792" s="330"/>
      <c r="N792" s="330"/>
      <c r="O792" s="330"/>
      <c r="P792" s="330"/>
      <c r="Q792" s="126"/>
      <c r="R792" s="382"/>
      <c r="S792" s="315"/>
      <c r="T792" s="316"/>
      <c r="U792" s="315"/>
      <c r="V792" s="315"/>
      <c r="W792" s="315"/>
      <c r="X792" s="315"/>
      <c r="Y792" s="315"/>
      <c r="Z792" s="315"/>
      <c r="AA792" s="315"/>
      <c r="AB792" s="317"/>
    </row>
    <row r="793" spans="2:28" customFormat="1" ht="15" customHeight="1" x14ac:dyDescent="0.3">
      <c r="B793" s="282"/>
      <c r="C793" s="271"/>
      <c r="D793" s="330"/>
      <c r="E793" s="330"/>
      <c r="F793" s="330"/>
      <c r="G793" s="330"/>
      <c r="H793" s="330"/>
      <c r="I793" s="371"/>
      <c r="J793" s="371"/>
      <c r="K793" s="331"/>
      <c r="L793" s="371"/>
      <c r="M793" s="330"/>
      <c r="N793" s="330"/>
      <c r="O793" s="330"/>
      <c r="P793" s="330"/>
      <c r="Q793" s="126"/>
      <c r="R793" s="382"/>
      <c r="S793" s="315"/>
      <c r="T793" s="316"/>
      <c r="U793" s="315"/>
      <c r="V793" s="315"/>
      <c r="W793" s="315"/>
      <c r="X793" s="315"/>
      <c r="Y793" s="315"/>
      <c r="Z793" s="315"/>
      <c r="AA793" s="315"/>
      <c r="AB793" s="317"/>
    </row>
    <row r="794" spans="2:28" customFormat="1" ht="15" customHeight="1" x14ac:dyDescent="0.3">
      <c r="B794" s="282"/>
      <c r="C794" s="271"/>
      <c r="D794" s="330"/>
      <c r="E794" s="330"/>
      <c r="F794" s="330"/>
      <c r="G794" s="330"/>
      <c r="H794" s="330"/>
      <c r="I794" s="371"/>
      <c r="J794" s="371"/>
      <c r="K794" s="331"/>
      <c r="L794" s="371"/>
      <c r="M794" s="330"/>
      <c r="N794" s="330"/>
      <c r="O794" s="330"/>
      <c r="P794" s="330"/>
      <c r="Q794" s="126"/>
      <c r="R794" s="382"/>
      <c r="S794" s="315"/>
      <c r="T794" s="316"/>
      <c r="U794" s="315"/>
      <c r="V794" s="315"/>
      <c r="W794" s="315"/>
      <c r="X794" s="315"/>
      <c r="Y794" s="315"/>
      <c r="Z794" s="315"/>
      <c r="AA794" s="315"/>
      <c r="AB794" s="317"/>
    </row>
    <row r="795" spans="2:28" customFormat="1" ht="15" customHeight="1" x14ac:dyDescent="0.3">
      <c r="B795" s="282"/>
      <c r="C795" s="271"/>
      <c r="D795" s="330"/>
      <c r="E795" s="330"/>
      <c r="F795" s="330"/>
      <c r="G795" s="330"/>
      <c r="H795" s="330"/>
      <c r="I795" s="371"/>
      <c r="J795" s="371"/>
      <c r="K795" s="331"/>
      <c r="L795" s="371"/>
      <c r="M795" s="330"/>
      <c r="N795" s="330"/>
      <c r="O795" s="330"/>
      <c r="P795" s="330"/>
      <c r="Q795" s="126"/>
      <c r="R795" s="382"/>
      <c r="S795" s="315"/>
      <c r="T795" s="316"/>
      <c r="U795" s="315"/>
      <c r="V795" s="315"/>
      <c r="W795" s="315"/>
      <c r="X795" s="315"/>
      <c r="Y795" s="315"/>
      <c r="Z795" s="315"/>
      <c r="AA795" s="315"/>
      <c r="AB795" s="317"/>
    </row>
    <row r="796" spans="2:28" customFormat="1" ht="15" customHeight="1" x14ac:dyDescent="0.3">
      <c r="B796" s="282"/>
      <c r="C796" s="271"/>
      <c r="D796" s="330"/>
      <c r="E796" s="330"/>
      <c r="F796" s="330"/>
      <c r="G796" s="330"/>
      <c r="H796" s="330"/>
      <c r="I796" s="371"/>
      <c r="J796" s="371"/>
      <c r="K796" s="331"/>
      <c r="L796" s="371"/>
      <c r="M796" s="330"/>
      <c r="N796" s="330"/>
      <c r="O796" s="330"/>
      <c r="P796" s="330"/>
      <c r="Q796" s="126"/>
      <c r="R796" s="382"/>
      <c r="S796" s="315"/>
      <c r="T796" s="316"/>
      <c r="U796" s="315"/>
      <c r="V796" s="315"/>
      <c r="W796" s="315"/>
      <c r="X796" s="315"/>
      <c r="Y796" s="315"/>
      <c r="Z796" s="315"/>
      <c r="AA796" s="315"/>
      <c r="AB796" s="317"/>
    </row>
    <row r="797" spans="2:28" customFormat="1" ht="15" customHeight="1" x14ac:dyDescent="0.3">
      <c r="B797" s="282"/>
      <c r="C797" s="271"/>
      <c r="D797" s="330"/>
      <c r="E797" s="330"/>
      <c r="F797" s="330"/>
      <c r="G797" s="330"/>
      <c r="H797" s="330"/>
      <c r="I797" s="371"/>
      <c r="J797" s="371"/>
      <c r="K797" s="331"/>
      <c r="L797" s="371"/>
      <c r="M797" s="330"/>
      <c r="N797" s="330"/>
      <c r="O797" s="330"/>
      <c r="P797" s="330"/>
      <c r="Q797" s="126"/>
      <c r="R797" s="382"/>
      <c r="S797" s="315"/>
      <c r="T797" s="316"/>
      <c r="U797" s="315"/>
      <c r="V797" s="315"/>
      <c r="W797" s="315"/>
      <c r="X797" s="315"/>
      <c r="Y797" s="315"/>
      <c r="Z797" s="315"/>
      <c r="AA797" s="315"/>
      <c r="AB797" s="317"/>
    </row>
    <row r="798" spans="2:28" customFormat="1" ht="15" customHeight="1" x14ac:dyDescent="0.3">
      <c r="B798" s="282"/>
      <c r="C798" s="271"/>
      <c r="D798" s="330"/>
      <c r="E798" s="330"/>
      <c r="F798" s="330"/>
      <c r="G798" s="330"/>
      <c r="H798" s="330"/>
      <c r="I798" s="371"/>
      <c r="J798" s="371"/>
      <c r="K798" s="331"/>
      <c r="L798" s="371"/>
      <c r="M798" s="330"/>
      <c r="N798" s="330"/>
      <c r="O798" s="330"/>
      <c r="P798" s="330"/>
      <c r="Q798" s="126"/>
      <c r="R798" s="382"/>
      <c r="S798" s="315"/>
      <c r="T798" s="316"/>
      <c r="U798" s="315"/>
      <c r="V798" s="315"/>
      <c r="W798" s="315"/>
      <c r="X798" s="315"/>
      <c r="Y798" s="315"/>
      <c r="Z798" s="315"/>
      <c r="AA798" s="315"/>
      <c r="AB798" s="317"/>
    </row>
    <row r="799" spans="2:28" customFormat="1" ht="15" customHeight="1" x14ac:dyDescent="0.3">
      <c r="B799" s="282"/>
      <c r="C799" s="271"/>
      <c r="D799" s="330"/>
      <c r="E799" s="330"/>
      <c r="F799" s="330"/>
      <c r="G799" s="330"/>
      <c r="H799" s="330"/>
      <c r="I799" s="371"/>
      <c r="J799" s="371"/>
      <c r="K799" s="331"/>
      <c r="L799" s="371"/>
      <c r="M799" s="330"/>
      <c r="N799" s="330"/>
      <c r="O799" s="330"/>
      <c r="P799" s="330"/>
      <c r="Q799" s="126"/>
      <c r="R799" s="382"/>
      <c r="S799" s="315"/>
      <c r="T799" s="316"/>
      <c r="U799" s="315"/>
      <c r="V799" s="315"/>
      <c r="W799" s="315"/>
      <c r="X799" s="315"/>
      <c r="Y799" s="315"/>
      <c r="Z799" s="315"/>
      <c r="AA799" s="315"/>
      <c r="AB799" s="317"/>
    </row>
    <row r="800" spans="2:28" customFormat="1" ht="15" customHeight="1" x14ac:dyDescent="0.3">
      <c r="B800" s="282"/>
      <c r="C800" s="271"/>
      <c r="D800" s="330"/>
      <c r="E800" s="330"/>
      <c r="F800" s="330"/>
      <c r="G800" s="330"/>
      <c r="H800" s="330"/>
      <c r="I800" s="371"/>
      <c r="J800" s="371"/>
      <c r="K800" s="331"/>
      <c r="L800" s="371"/>
      <c r="M800" s="330"/>
      <c r="N800" s="330"/>
      <c r="O800" s="330"/>
      <c r="P800" s="330"/>
      <c r="Q800" s="126"/>
      <c r="R800" s="382"/>
      <c r="S800" s="315"/>
      <c r="T800" s="316"/>
      <c r="U800" s="315"/>
      <c r="V800" s="315"/>
      <c r="W800" s="315"/>
      <c r="X800" s="315"/>
      <c r="Y800" s="315"/>
      <c r="Z800" s="315"/>
      <c r="AA800" s="315"/>
      <c r="AB800" s="317"/>
    </row>
    <row r="801" spans="2:28" customFormat="1" ht="15" customHeight="1" x14ac:dyDescent="0.3">
      <c r="B801" s="282"/>
      <c r="C801" s="271"/>
      <c r="D801" s="330"/>
      <c r="E801" s="330"/>
      <c r="F801" s="330"/>
      <c r="G801" s="330"/>
      <c r="H801" s="330"/>
      <c r="I801" s="371"/>
      <c r="J801" s="371"/>
      <c r="K801" s="331"/>
      <c r="L801" s="371"/>
      <c r="M801" s="330"/>
      <c r="N801" s="330"/>
      <c r="O801" s="330"/>
      <c r="P801" s="330"/>
      <c r="Q801" s="126"/>
      <c r="R801" s="382"/>
      <c r="S801" s="315"/>
      <c r="T801" s="316"/>
      <c r="U801" s="315"/>
      <c r="V801" s="315"/>
      <c r="W801" s="315"/>
      <c r="X801" s="315"/>
      <c r="Y801" s="315"/>
      <c r="Z801" s="315"/>
      <c r="AA801" s="315"/>
      <c r="AB801" s="317"/>
    </row>
    <row r="802" spans="2:28" customFormat="1" ht="15" customHeight="1" x14ac:dyDescent="0.3">
      <c r="B802" s="282"/>
      <c r="C802" s="271"/>
      <c r="D802" s="330"/>
      <c r="E802" s="330"/>
      <c r="F802" s="330"/>
      <c r="G802" s="330"/>
      <c r="H802" s="330"/>
      <c r="I802" s="371"/>
      <c r="J802" s="371"/>
      <c r="K802" s="331"/>
      <c r="L802" s="371"/>
      <c r="M802" s="330"/>
      <c r="N802" s="330"/>
      <c r="O802" s="330"/>
      <c r="P802" s="330"/>
      <c r="Q802" s="126"/>
      <c r="R802" s="382"/>
      <c r="S802" s="315"/>
      <c r="T802" s="316"/>
      <c r="U802" s="315"/>
      <c r="V802" s="315"/>
      <c r="W802" s="315"/>
      <c r="X802" s="315"/>
      <c r="Y802" s="315"/>
      <c r="Z802" s="315"/>
      <c r="AA802" s="315"/>
      <c r="AB802" s="317"/>
    </row>
    <row r="803" spans="2:28" customFormat="1" ht="15" customHeight="1" x14ac:dyDescent="0.3">
      <c r="B803" s="282"/>
      <c r="C803" s="271"/>
      <c r="D803" s="330"/>
      <c r="E803" s="330"/>
      <c r="F803" s="330"/>
      <c r="G803" s="330"/>
      <c r="H803" s="330"/>
      <c r="I803" s="371"/>
      <c r="J803" s="371"/>
      <c r="K803" s="331"/>
      <c r="L803" s="371"/>
      <c r="M803" s="330"/>
      <c r="N803" s="330"/>
      <c r="O803" s="330"/>
      <c r="P803" s="330"/>
      <c r="Q803" s="126"/>
      <c r="R803" s="382"/>
      <c r="S803" s="315"/>
      <c r="T803" s="316"/>
      <c r="U803" s="315"/>
      <c r="V803" s="315"/>
      <c r="W803" s="315"/>
      <c r="X803" s="315"/>
      <c r="Y803" s="315"/>
      <c r="Z803" s="315"/>
      <c r="AA803" s="315"/>
      <c r="AB803" s="317"/>
    </row>
    <row r="804" spans="2:28" customFormat="1" ht="15" customHeight="1" x14ac:dyDescent="0.3">
      <c r="B804" s="282"/>
      <c r="C804" s="271"/>
      <c r="D804" s="330"/>
      <c r="E804" s="330"/>
      <c r="F804" s="330"/>
      <c r="G804" s="330"/>
      <c r="H804" s="330"/>
      <c r="I804" s="371"/>
      <c r="J804" s="371"/>
      <c r="K804" s="331"/>
      <c r="L804" s="371"/>
      <c r="M804" s="330"/>
      <c r="N804" s="330"/>
      <c r="O804" s="330"/>
      <c r="P804" s="330"/>
      <c r="Q804" s="126"/>
      <c r="R804" s="382"/>
      <c r="S804" s="315"/>
      <c r="T804" s="316"/>
      <c r="U804" s="315"/>
      <c r="V804" s="315"/>
      <c r="W804" s="315"/>
      <c r="X804" s="315"/>
      <c r="Y804" s="315"/>
      <c r="Z804" s="315"/>
      <c r="AA804" s="315"/>
      <c r="AB804" s="317"/>
    </row>
    <row r="805" spans="2:28" customFormat="1" ht="15" customHeight="1" x14ac:dyDescent="0.3">
      <c r="B805" s="282"/>
      <c r="C805" s="271"/>
      <c r="D805" s="330"/>
      <c r="E805" s="330"/>
      <c r="F805" s="330"/>
      <c r="G805" s="330"/>
      <c r="H805" s="330"/>
      <c r="I805" s="371"/>
      <c r="J805" s="371"/>
      <c r="K805" s="331"/>
      <c r="L805" s="371"/>
      <c r="M805" s="330"/>
      <c r="N805" s="330"/>
      <c r="O805" s="330"/>
      <c r="P805" s="330"/>
      <c r="Q805" s="126"/>
      <c r="R805" s="382"/>
      <c r="S805" s="315"/>
      <c r="T805" s="316"/>
      <c r="U805" s="315"/>
      <c r="V805" s="315"/>
      <c r="W805" s="315"/>
      <c r="X805" s="315"/>
      <c r="Y805" s="315"/>
      <c r="Z805" s="315"/>
      <c r="AA805" s="315"/>
      <c r="AB805" s="317"/>
    </row>
    <row r="806" spans="2:28" customFormat="1" ht="15" customHeight="1" x14ac:dyDescent="0.3">
      <c r="B806" s="282"/>
      <c r="C806" s="271"/>
      <c r="D806" s="330"/>
      <c r="E806" s="330"/>
      <c r="F806" s="330"/>
      <c r="G806" s="330"/>
      <c r="H806" s="330"/>
      <c r="I806" s="371"/>
      <c r="J806" s="371"/>
      <c r="K806" s="331"/>
      <c r="L806" s="371"/>
      <c r="M806" s="330"/>
      <c r="N806" s="330"/>
      <c r="O806" s="330"/>
      <c r="P806" s="330"/>
      <c r="Q806" s="126"/>
      <c r="R806" s="382"/>
      <c r="S806" s="315"/>
      <c r="T806" s="316"/>
      <c r="U806" s="315"/>
      <c r="V806" s="315"/>
      <c r="W806" s="315"/>
      <c r="X806" s="315"/>
      <c r="Y806" s="315"/>
      <c r="Z806" s="315"/>
      <c r="AA806" s="315"/>
      <c r="AB806" s="317"/>
    </row>
    <row r="807" spans="2:28" customFormat="1" ht="15" customHeight="1" x14ac:dyDescent="0.3">
      <c r="B807" s="282"/>
      <c r="C807" s="271"/>
      <c r="D807" s="330"/>
      <c r="E807" s="330"/>
      <c r="F807" s="330"/>
      <c r="G807" s="330"/>
      <c r="H807" s="330"/>
      <c r="I807" s="371"/>
      <c r="J807" s="371"/>
      <c r="K807" s="331"/>
      <c r="L807" s="371"/>
      <c r="M807" s="330"/>
      <c r="N807" s="330"/>
      <c r="O807" s="330"/>
      <c r="P807" s="330"/>
      <c r="Q807" s="126"/>
      <c r="R807" s="382"/>
      <c r="S807" s="315"/>
      <c r="T807" s="316"/>
      <c r="U807" s="315"/>
      <c r="V807" s="315"/>
      <c r="W807" s="315"/>
      <c r="X807" s="315"/>
      <c r="Y807" s="315"/>
      <c r="Z807" s="315"/>
      <c r="AA807" s="315"/>
      <c r="AB807" s="317"/>
    </row>
    <row r="808" spans="2:28" customFormat="1" ht="15" customHeight="1" x14ac:dyDescent="0.3">
      <c r="B808" s="282"/>
      <c r="C808" s="271"/>
      <c r="D808" s="330"/>
      <c r="E808" s="330"/>
      <c r="F808" s="330"/>
      <c r="G808" s="330"/>
      <c r="H808" s="330"/>
      <c r="I808" s="371"/>
      <c r="J808" s="371"/>
      <c r="K808" s="331"/>
      <c r="L808" s="371"/>
      <c r="M808" s="330"/>
      <c r="N808" s="330"/>
      <c r="O808" s="330"/>
      <c r="P808" s="330"/>
      <c r="Q808" s="126"/>
      <c r="R808" s="382"/>
      <c r="S808" s="315"/>
      <c r="T808" s="316"/>
      <c r="U808" s="315"/>
      <c r="V808" s="315"/>
      <c r="W808" s="315"/>
      <c r="X808" s="315"/>
      <c r="Y808" s="315"/>
      <c r="Z808" s="315"/>
      <c r="AA808" s="315"/>
      <c r="AB808" s="317"/>
    </row>
    <row r="809" spans="2:28" customFormat="1" ht="15" customHeight="1" x14ac:dyDescent="0.3">
      <c r="B809" s="282"/>
      <c r="C809" s="271"/>
      <c r="D809" s="330"/>
      <c r="E809" s="330"/>
      <c r="F809" s="330"/>
      <c r="G809" s="330"/>
      <c r="H809" s="330"/>
      <c r="I809" s="371"/>
      <c r="J809" s="371"/>
      <c r="K809" s="331"/>
      <c r="L809" s="371"/>
      <c r="M809" s="330"/>
      <c r="N809" s="330"/>
      <c r="O809" s="330"/>
      <c r="P809" s="330"/>
      <c r="Q809" s="126"/>
      <c r="R809" s="382"/>
      <c r="S809" s="315"/>
      <c r="T809" s="316"/>
      <c r="U809" s="315"/>
      <c r="V809" s="315"/>
      <c r="W809" s="315"/>
      <c r="X809" s="315"/>
      <c r="Y809" s="315"/>
      <c r="Z809" s="315"/>
      <c r="AA809" s="315"/>
      <c r="AB809" s="317"/>
    </row>
    <row r="810" spans="2:28" customFormat="1" ht="15" customHeight="1" x14ac:dyDescent="0.3">
      <c r="B810" s="282"/>
      <c r="C810" s="271"/>
      <c r="D810" s="330"/>
      <c r="E810" s="330"/>
      <c r="F810" s="330"/>
      <c r="G810" s="330"/>
      <c r="H810" s="330"/>
      <c r="I810" s="371"/>
      <c r="J810" s="371"/>
      <c r="K810" s="331"/>
      <c r="L810" s="371"/>
      <c r="M810" s="330"/>
      <c r="N810" s="330"/>
      <c r="O810" s="330"/>
      <c r="P810" s="330"/>
      <c r="Q810" s="126"/>
      <c r="R810" s="382"/>
      <c r="S810" s="315"/>
      <c r="T810" s="316"/>
      <c r="U810" s="315"/>
      <c r="V810" s="315"/>
      <c r="W810" s="315"/>
      <c r="X810" s="315"/>
      <c r="Y810" s="315"/>
      <c r="Z810" s="315"/>
      <c r="AA810" s="315"/>
      <c r="AB810" s="317"/>
    </row>
    <row r="811" spans="2:28" customFormat="1" ht="15" customHeight="1" x14ac:dyDescent="0.3">
      <c r="B811" s="282"/>
      <c r="C811" s="271"/>
      <c r="D811" s="330"/>
      <c r="E811" s="330"/>
      <c r="F811" s="330"/>
      <c r="G811" s="330"/>
      <c r="H811" s="330"/>
      <c r="I811" s="371"/>
      <c r="J811" s="371"/>
      <c r="K811" s="331"/>
      <c r="L811" s="371"/>
      <c r="M811" s="330"/>
      <c r="N811" s="330"/>
      <c r="O811" s="330"/>
      <c r="P811" s="330"/>
      <c r="Q811" s="126"/>
      <c r="R811" s="382"/>
      <c r="S811" s="315"/>
      <c r="T811" s="316"/>
      <c r="U811" s="315"/>
      <c r="V811" s="315"/>
      <c r="W811" s="315"/>
      <c r="X811" s="315"/>
      <c r="Y811" s="315"/>
      <c r="Z811" s="315"/>
      <c r="AA811" s="315"/>
      <c r="AB811" s="317"/>
    </row>
    <row r="812" spans="2:28" customFormat="1" ht="15" customHeight="1" x14ac:dyDescent="0.3">
      <c r="B812" s="282"/>
      <c r="C812" s="271"/>
      <c r="D812" s="330"/>
      <c r="E812" s="330"/>
      <c r="F812" s="330"/>
      <c r="G812" s="330"/>
      <c r="H812" s="330"/>
      <c r="I812" s="371"/>
      <c r="J812" s="371"/>
      <c r="K812" s="331"/>
      <c r="L812" s="371"/>
      <c r="M812" s="330"/>
      <c r="N812" s="330"/>
      <c r="O812" s="330"/>
      <c r="P812" s="330"/>
      <c r="Q812" s="126"/>
      <c r="R812" s="382"/>
      <c r="S812" s="315"/>
      <c r="T812" s="316"/>
      <c r="U812" s="315"/>
      <c r="V812" s="315"/>
      <c r="W812" s="315"/>
      <c r="X812" s="315"/>
      <c r="Y812" s="315"/>
      <c r="Z812" s="315"/>
      <c r="AA812" s="315"/>
      <c r="AB812" s="317"/>
    </row>
    <row r="813" spans="2:28" customFormat="1" ht="15" customHeight="1" x14ac:dyDescent="0.3">
      <c r="B813" s="282"/>
      <c r="C813" s="271"/>
      <c r="D813" s="330"/>
      <c r="E813" s="330"/>
      <c r="F813" s="330"/>
      <c r="G813" s="330"/>
      <c r="H813" s="330"/>
      <c r="I813" s="371"/>
      <c r="J813" s="371"/>
      <c r="K813" s="331"/>
      <c r="L813" s="371"/>
      <c r="M813" s="330"/>
      <c r="N813" s="330"/>
      <c r="O813" s="330"/>
      <c r="P813" s="330"/>
      <c r="Q813" s="126"/>
      <c r="R813" s="382"/>
      <c r="S813" s="315"/>
      <c r="T813" s="316"/>
      <c r="U813" s="315"/>
      <c r="V813" s="315"/>
      <c r="W813" s="315"/>
      <c r="X813" s="315"/>
      <c r="Y813" s="315"/>
      <c r="Z813" s="315"/>
      <c r="AA813" s="315"/>
      <c r="AB813" s="317"/>
    </row>
    <row r="814" spans="2:28" customFormat="1" ht="15" customHeight="1" x14ac:dyDescent="0.3">
      <c r="B814" s="282"/>
      <c r="C814" s="271"/>
      <c r="D814" s="330"/>
      <c r="E814" s="330"/>
      <c r="F814" s="330"/>
      <c r="G814" s="330"/>
      <c r="H814" s="330"/>
      <c r="I814" s="371"/>
      <c r="J814" s="371"/>
      <c r="K814" s="331"/>
      <c r="L814" s="371"/>
      <c r="M814" s="330"/>
      <c r="N814" s="330"/>
      <c r="O814" s="330"/>
      <c r="P814" s="330"/>
      <c r="Q814" s="126"/>
      <c r="R814" s="382"/>
      <c r="S814" s="315"/>
      <c r="T814" s="316"/>
      <c r="U814" s="315"/>
      <c r="V814" s="315"/>
      <c r="W814" s="315"/>
      <c r="X814" s="315"/>
      <c r="Y814" s="315"/>
      <c r="Z814" s="315"/>
      <c r="AA814" s="315"/>
      <c r="AB814" s="317"/>
    </row>
    <row r="815" spans="2:28" customFormat="1" ht="15" customHeight="1" x14ac:dyDescent="0.3">
      <c r="B815" s="282"/>
      <c r="C815" s="271"/>
      <c r="D815" s="330"/>
      <c r="E815" s="330"/>
      <c r="F815" s="330"/>
      <c r="G815" s="330"/>
      <c r="H815" s="330"/>
      <c r="I815" s="371"/>
      <c r="J815" s="371"/>
      <c r="K815" s="331"/>
      <c r="L815" s="371"/>
      <c r="M815" s="330"/>
      <c r="N815" s="330"/>
      <c r="O815" s="330"/>
      <c r="P815" s="330"/>
      <c r="Q815" s="126"/>
      <c r="R815" s="382"/>
      <c r="S815" s="315"/>
      <c r="T815" s="316"/>
      <c r="U815" s="315"/>
      <c r="V815" s="315"/>
      <c r="W815" s="315"/>
      <c r="X815" s="315"/>
      <c r="Y815" s="315"/>
      <c r="Z815" s="315"/>
      <c r="AA815" s="315"/>
      <c r="AB815" s="317"/>
    </row>
    <row r="816" spans="2:28" customFormat="1" ht="15" customHeight="1" x14ac:dyDescent="0.3">
      <c r="B816" s="282"/>
      <c r="C816" s="271"/>
      <c r="D816" s="330"/>
      <c r="E816" s="330"/>
      <c r="F816" s="330"/>
      <c r="G816" s="330"/>
      <c r="H816" s="330"/>
      <c r="I816" s="371"/>
      <c r="J816" s="371"/>
      <c r="K816" s="331"/>
      <c r="L816" s="371"/>
      <c r="M816" s="330"/>
      <c r="N816" s="330"/>
      <c r="O816" s="330"/>
      <c r="P816" s="330"/>
      <c r="Q816" s="126"/>
      <c r="R816" s="382"/>
      <c r="S816" s="315"/>
      <c r="T816" s="316"/>
      <c r="U816" s="315"/>
      <c r="V816" s="315"/>
      <c r="W816" s="315"/>
      <c r="X816" s="315"/>
      <c r="Y816" s="315"/>
      <c r="Z816" s="315"/>
      <c r="AA816" s="315"/>
      <c r="AB816" s="317"/>
    </row>
    <row r="817" spans="2:28" customFormat="1" ht="15" customHeight="1" x14ac:dyDescent="0.3">
      <c r="B817" s="282"/>
      <c r="C817" s="271"/>
      <c r="D817" s="330"/>
      <c r="E817" s="330"/>
      <c r="F817" s="330"/>
      <c r="G817" s="330"/>
      <c r="H817" s="330"/>
      <c r="I817" s="371"/>
      <c r="J817" s="371"/>
      <c r="K817" s="331"/>
      <c r="L817" s="371"/>
      <c r="M817" s="330"/>
      <c r="N817" s="330"/>
      <c r="O817" s="330"/>
      <c r="P817" s="330"/>
      <c r="Q817" s="126"/>
      <c r="R817" s="382"/>
      <c r="S817" s="315"/>
      <c r="T817" s="316"/>
      <c r="U817" s="315"/>
      <c r="V817" s="315"/>
      <c r="W817" s="315"/>
      <c r="X817" s="315"/>
      <c r="Y817" s="315"/>
      <c r="Z817" s="315"/>
      <c r="AA817" s="315"/>
      <c r="AB817" s="317"/>
    </row>
    <row r="818" spans="2:28" customFormat="1" ht="15" customHeight="1" x14ac:dyDescent="0.3">
      <c r="B818" s="282"/>
      <c r="C818" s="271"/>
      <c r="D818" s="330"/>
      <c r="E818" s="330"/>
      <c r="F818" s="330"/>
      <c r="G818" s="330"/>
      <c r="H818" s="330"/>
      <c r="I818" s="371"/>
      <c r="J818" s="371"/>
      <c r="K818" s="331"/>
      <c r="L818" s="371"/>
      <c r="M818" s="330"/>
      <c r="N818" s="330"/>
      <c r="O818" s="330"/>
      <c r="P818" s="330"/>
      <c r="Q818" s="126"/>
      <c r="R818" s="382"/>
      <c r="S818" s="315"/>
      <c r="T818" s="316"/>
      <c r="U818" s="315"/>
      <c r="V818" s="315"/>
      <c r="W818" s="315"/>
      <c r="X818" s="315"/>
      <c r="Y818" s="315"/>
      <c r="Z818" s="315"/>
      <c r="AA818" s="315"/>
      <c r="AB818" s="317"/>
    </row>
    <row r="819" spans="2:28" customFormat="1" ht="15" customHeight="1" x14ac:dyDescent="0.3">
      <c r="B819" s="282"/>
      <c r="C819" s="271"/>
      <c r="D819" s="330"/>
      <c r="E819" s="330"/>
      <c r="F819" s="330"/>
      <c r="G819" s="330"/>
      <c r="H819" s="330"/>
      <c r="I819" s="371"/>
      <c r="J819" s="371"/>
      <c r="K819" s="331"/>
      <c r="L819" s="371"/>
      <c r="M819" s="330"/>
      <c r="N819" s="330"/>
      <c r="O819" s="330"/>
      <c r="P819" s="330"/>
      <c r="Q819" s="126"/>
      <c r="R819" s="382"/>
      <c r="S819" s="315"/>
      <c r="T819" s="316"/>
      <c r="U819" s="315"/>
      <c r="V819" s="315"/>
      <c r="W819" s="315"/>
      <c r="X819" s="315"/>
      <c r="Y819" s="315"/>
      <c r="Z819" s="315"/>
      <c r="AA819" s="315"/>
      <c r="AB819" s="317"/>
    </row>
    <row r="820" spans="2:28" customFormat="1" ht="15" customHeight="1" x14ac:dyDescent="0.3">
      <c r="B820" s="282"/>
      <c r="C820" s="271"/>
      <c r="D820" s="330"/>
      <c r="E820" s="330"/>
      <c r="F820" s="330"/>
      <c r="G820" s="330"/>
      <c r="H820" s="330"/>
      <c r="I820" s="371"/>
      <c r="J820" s="371"/>
      <c r="K820" s="331"/>
      <c r="L820" s="371"/>
      <c r="M820" s="330"/>
      <c r="N820" s="330"/>
      <c r="O820" s="330"/>
      <c r="P820" s="330"/>
      <c r="Q820" s="126"/>
      <c r="R820" s="382"/>
      <c r="S820" s="315"/>
      <c r="T820" s="316"/>
      <c r="U820" s="315"/>
      <c r="V820" s="315"/>
      <c r="W820" s="315"/>
      <c r="X820" s="315"/>
      <c r="Y820" s="315"/>
      <c r="Z820" s="315"/>
      <c r="AA820" s="315"/>
      <c r="AB820" s="317"/>
    </row>
    <row r="821" spans="2:28" customFormat="1" ht="15" customHeight="1" x14ac:dyDescent="0.3">
      <c r="B821" s="282"/>
      <c r="C821" s="271"/>
      <c r="D821" s="330"/>
      <c r="E821" s="330"/>
      <c r="F821" s="330"/>
      <c r="G821" s="330"/>
      <c r="H821" s="330"/>
      <c r="I821" s="371"/>
      <c r="J821" s="371"/>
      <c r="K821" s="331"/>
      <c r="L821" s="371"/>
      <c r="M821" s="330"/>
      <c r="N821" s="330"/>
      <c r="O821" s="330"/>
      <c r="P821" s="330"/>
      <c r="Q821" s="126"/>
      <c r="R821" s="382"/>
      <c r="S821" s="315"/>
      <c r="T821" s="316"/>
      <c r="U821" s="315"/>
      <c r="V821" s="315"/>
      <c r="W821" s="315"/>
      <c r="X821" s="315"/>
      <c r="Y821" s="315"/>
      <c r="Z821" s="315"/>
      <c r="AA821" s="315"/>
      <c r="AB821" s="317"/>
    </row>
    <row r="822" spans="2:28" customFormat="1" ht="15" customHeight="1" x14ac:dyDescent="0.3">
      <c r="B822" s="282"/>
      <c r="C822" s="271"/>
      <c r="D822" s="330"/>
      <c r="E822" s="330"/>
      <c r="F822" s="330"/>
      <c r="G822" s="330"/>
      <c r="H822" s="330"/>
      <c r="I822" s="371"/>
      <c r="J822" s="371"/>
      <c r="K822" s="331"/>
      <c r="L822" s="371"/>
      <c r="M822" s="330"/>
      <c r="N822" s="330"/>
      <c r="O822" s="330"/>
      <c r="P822" s="330"/>
      <c r="Q822" s="126"/>
      <c r="R822" s="382"/>
      <c r="S822" s="315"/>
      <c r="T822" s="316"/>
      <c r="U822" s="315"/>
      <c r="V822" s="315"/>
      <c r="W822" s="315"/>
      <c r="X822" s="315"/>
      <c r="Y822" s="315"/>
      <c r="Z822" s="315"/>
      <c r="AA822" s="315"/>
      <c r="AB822" s="317"/>
    </row>
    <row r="823" spans="2:28" customFormat="1" ht="15" customHeight="1" x14ac:dyDescent="0.3">
      <c r="B823" s="282"/>
      <c r="C823" s="271"/>
      <c r="D823" s="330"/>
      <c r="E823" s="330"/>
      <c r="F823" s="330"/>
      <c r="G823" s="330"/>
      <c r="H823" s="330"/>
      <c r="I823" s="371"/>
      <c r="J823" s="371"/>
      <c r="K823" s="331"/>
      <c r="L823" s="371"/>
      <c r="M823" s="330"/>
      <c r="N823" s="330"/>
      <c r="O823" s="330"/>
      <c r="P823" s="330"/>
      <c r="Q823" s="126"/>
      <c r="R823" s="382"/>
      <c r="S823" s="315"/>
      <c r="T823" s="316"/>
      <c r="U823" s="315"/>
      <c r="V823" s="315"/>
      <c r="W823" s="315"/>
      <c r="X823" s="315"/>
      <c r="Y823" s="315"/>
      <c r="Z823" s="315"/>
      <c r="AA823" s="315"/>
      <c r="AB823" s="317"/>
    </row>
    <row r="824" spans="2:28" customFormat="1" ht="15" customHeight="1" x14ac:dyDescent="0.3">
      <c r="B824" s="282"/>
      <c r="C824" s="271"/>
      <c r="D824" s="330"/>
      <c r="E824" s="330"/>
      <c r="F824" s="330"/>
      <c r="G824" s="330"/>
      <c r="H824" s="330"/>
      <c r="I824" s="371"/>
      <c r="J824" s="371"/>
      <c r="K824" s="331"/>
      <c r="L824" s="371"/>
      <c r="M824" s="330"/>
      <c r="N824" s="330"/>
      <c r="O824" s="330"/>
      <c r="P824" s="330"/>
      <c r="Q824" s="126"/>
      <c r="R824" s="382"/>
      <c r="S824" s="315"/>
      <c r="T824" s="316"/>
      <c r="U824" s="315"/>
      <c r="V824" s="315"/>
      <c r="W824" s="315"/>
      <c r="X824" s="315"/>
      <c r="Y824" s="315"/>
      <c r="Z824" s="315"/>
      <c r="AA824" s="315"/>
      <c r="AB824" s="317"/>
    </row>
    <row r="825" spans="2:28" customFormat="1" ht="15" customHeight="1" x14ac:dyDescent="0.3">
      <c r="B825" s="282"/>
      <c r="C825" s="271"/>
      <c r="D825" s="330"/>
      <c r="E825" s="330"/>
      <c r="F825" s="330"/>
      <c r="G825" s="330"/>
      <c r="H825" s="330"/>
      <c r="I825" s="371"/>
      <c r="J825" s="371"/>
      <c r="K825" s="331"/>
      <c r="L825" s="371"/>
      <c r="M825" s="330"/>
      <c r="N825" s="330"/>
      <c r="O825" s="330"/>
      <c r="P825" s="330"/>
      <c r="Q825" s="126"/>
      <c r="R825" s="382"/>
      <c r="S825" s="315"/>
      <c r="T825" s="316"/>
      <c r="U825" s="315"/>
      <c r="V825" s="315"/>
      <c r="W825" s="315"/>
      <c r="X825" s="315"/>
      <c r="Y825" s="315"/>
      <c r="Z825" s="315"/>
      <c r="AA825" s="315"/>
      <c r="AB825" s="317"/>
    </row>
    <row r="826" spans="2:28" customFormat="1" ht="15" customHeight="1" x14ac:dyDescent="0.3">
      <c r="B826" s="282"/>
      <c r="C826" s="271"/>
      <c r="D826" s="330"/>
      <c r="E826" s="330"/>
      <c r="F826" s="330"/>
      <c r="G826" s="330"/>
      <c r="H826" s="330"/>
      <c r="I826" s="371"/>
      <c r="J826" s="371"/>
      <c r="K826" s="331"/>
      <c r="L826" s="371"/>
      <c r="M826" s="330"/>
      <c r="N826" s="330"/>
      <c r="O826" s="330"/>
      <c r="P826" s="330"/>
      <c r="Q826" s="126"/>
      <c r="R826" s="382"/>
      <c r="S826" s="315"/>
      <c r="T826" s="316"/>
      <c r="U826" s="315"/>
      <c r="V826" s="315"/>
      <c r="W826" s="315"/>
      <c r="X826" s="315"/>
      <c r="Y826" s="315"/>
      <c r="Z826" s="315"/>
      <c r="AA826" s="315"/>
      <c r="AB826" s="317"/>
    </row>
    <row r="827" spans="2:28" customFormat="1" ht="15" customHeight="1" x14ac:dyDescent="0.3">
      <c r="B827" s="282"/>
      <c r="C827" s="271"/>
      <c r="D827" s="330"/>
      <c r="E827" s="330"/>
      <c r="F827" s="330"/>
      <c r="G827" s="330"/>
      <c r="H827" s="330"/>
      <c r="I827" s="371"/>
      <c r="J827" s="371"/>
      <c r="K827" s="331"/>
      <c r="L827" s="371"/>
      <c r="M827" s="330"/>
      <c r="N827" s="330"/>
      <c r="O827" s="330"/>
      <c r="P827" s="330"/>
      <c r="Q827" s="126"/>
      <c r="R827" s="382"/>
      <c r="S827" s="315"/>
      <c r="T827" s="316"/>
      <c r="U827" s="315"/>
      <c r="V827" s="315"/>
      <c r="W827" s="315"/>
      <c r="X827" s="315"/>
      <c r="Y827" s="315"/>
      <c r="Z827" s="315"/>
      <c r="AA827" s="315"/>
      <c r="AB827" s="317"/>
    </row>
    <row r="828" spans="2:28" customFormat="1" ht="15" customHeight="1" x14ac:dyDescent="0.3">
      <c r="B828" s="282"/>
      <c r="C828" s="271"/>
      <c r="D828" s="330"/>
      <c r="E828" s="330"/>
      <c r="F828" s="330"/>
      <c r="G828" s="330"/>
      <c r="H828" s="330"/>
      <c r="I828" s="371"/>
      <c r="J828" s="371"/>
      <c r="K828" s="331"/>
      <c r="L828" s="371"/>
      <c r="M828" s="330"/>
      <c r="N828" s="330"/>
      <c r="O828" s="330"/>
      <c r="P828" s="330"/>
      <c r="Q828" s="126"/>
      <c r="R828" s="382"/>
      <c r="S828" s="315"/>
      <c r="T828" s="316"/>
      <c r="U828" s="315"/>
      <c r="V828" s="315"/>
      <c r="W828" s="315"/>
      <c r="X828" s="315"/>
      <c r="Y828" s="315"/>
      <c r="Z828" s="315"/>
      <c r="AA828" s="315"/>
      <c r="AB828" s="317"/>
    </row>
    <row r="829" spans="2:28" customFormat="1" ht="15" customHeight="1" x14ac:dyDescent="0.3">
      <c r="B829" s="282"/>
      <c r="C829" s="271"/>
      <c r="D829" s="330"/>
      <c r="E829" s="330"/>
      <c r="F829" s="330"/>
      <c r="G829" s="330"/>
      <c r="H829" s="330"/>
      <c r="I829" s="371"/>
      <c r="J829" s="371"/>
      <c r="K829" s="331"/>
      <c r="L829" s="371"/>
      <c r="M829" s="330"/>
      <c r="N829" s="330"/>
      <c r="O829" s="330"/>
      <c r="P829" s="330"/>
      <c r="Q829" s="126"/>
      <c r="R829" s="382"/>
      <c r="S829" s="315"/>
      <c r="T829" s="316"/>
      <c r="U829" s="315"/>
      <c r="V829" s="315"/>
      <c r="W829" s="315"/>
      <c r="X829" s="315"/>
      <c r="Y829" s="315"/>
      <c r="Z829" s="315"/>
      <c r="AA829" s="315"/>
      <c r="AB829" s="317"/>
    </row>
    <row r="830" spans="2:28" customFormat="1" ht="15" customHeight="1" x14ac:dyDescent="0.3">
      <c r="B830" s="282"/>
      <c r="C830" s="271"/>
      <c r="D830" s="330"/>
      <c r="E830" s="330"/>
      <c r="F830" s="330"/>
      <c r="G830" s="330"/>
      <c r="H830" s="330"/>
      <c r="I830" s="371"/>
      <c r="J830" s="371"/>
      <c r="K830" s="331"/>
      <c r="L830" s="371"/>
      <c r="M830" s="330"/>
      <c r="N830" s="330"/>
      <c r="O830" s="330"/>
      <c r="P830" s="330"/>
      <c r="Q830" s="126"/>
      <c r="R830" s="382"/>
      <c r="S830" s="315"/>
      <c r="T830" s="316"/>
      <c r="U830" s="315"/>
      <c r="V830" s="315"/>
      <c r="W830" s="315"/>
      <c r="X830" s="315"/>
      <c r="Y830" s="315"/>
      <c r="Z830" s="315"/>
      <c r="AA830" s="315"/>
      <c r="AB830" s="317"/>
    </row>
    <row r="831" spans="2:28" customFormat="1" ht="15" customHeight="1" x14ac:dyDescent="0.3">
      <c r="B831" s="282"/>
      <c r="C831" s="271"/>
      <c r="D831" s="330"/>
      <c r="E831" s="330"/>
      <c r="F831" s="330"/>
      <c r="G831" s="330"/>
      <c r="H831" s="330"/>
      <c r="I831" s="371"/>
      <c r="J831" s="371"/>
      <c r="K831" s="331"/>
      <c r="L831" s="371"/>
      <c r="M831" s="330"/>
      <c r="N831" s="330"/>
      <c r="O831" s="330"/>
      <c r="P831" s="330"/>
      <c r="Q831" s="126"/>
      <c r="R831" s="382"/>
      <c r="S831" s="315"/>
      <c r="T831" s="316"/>
      <c r="U831" s="315"/>
      <c r="V831" s="315"/>
      <c r="W831" s="315"/>
      <c r="X831" s="315"/>
      <c r="Y831" s="315"/>
      <c r="Z831" s="315"/>
      <c r="AA831" s="315"/>
      <c r="AB831" s="317"/>
    </row>
    <row r="832" spans="2:28" customFormat="1" ht="15" customHeight="1" x14ac:dyDescent="0.3">
      <c r="B832" s="282"/>
      <c r="C832" s="271"/>
      <c r="D832" s="330"/>
      <c r="E832" s="330"/>
      <c r="F832" s="330"/>
      <c r="G832" s="330"/>
      <c r="H832" s="330"/>
      <c r="I832" s="371"/>
      <c r="J832" s="371"/>
      <c r="K832" s="331"/>
      <c r="L832" s="371"/>
      <c r="M832" s="330"/>
      <c r="N832" s="330"/>
      <c r="O832" s="330"/>
      <c r="P832" s="330"/>
      <c r="Q832" s="126"/>
      <c r="R832" s="382"/>
      <c r="S832" s="315"/>
      <c r="T832" s="316"/>
      <c r="U832" s="315"/>
      <c r="V832" s="315"/>
      <c r="W832" s="315"/>
      <c r="X832" s="315"/>
      <c r="Y832" s="315"/>
      <c r="Z832" s="315"/>
      <c r="AA832" s="315"/>
      <c r="AB832" s="317"/>
    </row>
    <row r="833" spans="2:28" customFormat="1" ht="15" customHeight="1" x14ac:dyDescent="0.3">
      <c r="B833" s="282"/>
      <c r="C833" s="271"/>
      <c r="D833" s="330"/>
      <c r="E833" s="330"/>
      <c r="F833" s="330"/>
      <c r="G833" s="330"/>
      <c r="H833" s="330"/>
      <c r="I833" s="371"/>
      <c r="J833" s="371"/>
      <c r="K833" s="331"/>
      <c r="L833" s="371"/>
      <c r="M833" s="330"/>
      <c r="N833" s="330"/>
      <c r="O833" s="330"/>
      <c r="P833" s="330"/>
      <c r="Q833" s="126"/>
      <c r="R833" s="382"/>
      <c r="S833" s="315"/>
      <c r="T833" s="316"/>
      <c r="U833" s="315"/>
      <c r="V833" s="315"/>
      <c r="W833" s="315"/>
      <c r="X833" s="315"/>
      <c r="Y833" s="315"/>
      <c r="Z833" s="315"/>
      <c r="AA833" s="315"/>
      <c r="AB833" s="317"/>
    </row>
    <row r="834" spans="2:28" customFormat="1" ht="15" customHeight="1" x14ac:dyDescent="0.3">
      <c r="B834" s="282"/>
      <c r="C834" s="271"/>
      <c r="D834" s="330"/>
      <c r="E834" s="330"/>
      <c r="F834" s="330"/>
      <c r="G834" s="330"/>
      <c r="H834" s="330"/>
      <c r="I834" s="371"/>
      <c r="J834" s="371"/>
      <c r="K834" s="331"/>
      <c r="L834" s="371"/>
      <c r="M834" s="330"/>
      <c r="N834" s="330"/>
      <c r="O834" s="330"/>
      <c r="P834" s="330"/>
      <c r="Q834" s="126"/>
      <c r="R834" s="382"/>
      <c r="S834" s="315"/>
      <c r="T834" s="316"/>
      <c r="U834" s="315"/>
      <c r="V834" s="315"/>
      <c r="W834" s="315"/>
      <c r="X834" s="315"/>
      <c r="Y834" s="315"/>
      <c r="Z834" s="315"/>
      <c r="AA834" s="315"/>
      <c r="AB834" s="317"/>
    </row>
    <row r="835" spans="2:28" customFormat="1" ht="15" customHeight="1" x14ac:dyDescent="0.3">
      <c r="B835" s="282"/>
      <c r="C835" s="271"/>
      <c r="D835" s="330"/>
      <c r="E835" s="330"/>
      <c r="F835" s="330"/>
      <c r="G835" s="330"/>
      <c r="H835" s="330"/>
      <c r="I835" s="371"/>
      <c r="J835" s="371"/>
      <c r="K835" s="331"/>
      <c r="L835" s="371"/>
      <c r="M835" s="330"/>
      <c r="N835" s="330"/>
      <c r="O835" s="330"/>
      <c r="P835" s="330"/>
      <c r="Q835" s="126"/>
      <c r="R835" s="382"/>
      <c r="S835" s="315"/>
      <c r="T835" s="316"/>
      <c r="U835" s="315"/>
      <c r="V835" s="315"/>
      <c r="W835" s="315"/>
      <c r="X835" s="315"/>
      <c r="Y835" s="315"/>
      <c r="Z835" s="315"/>
      <c r="AA835" s="315"/>
      <c r="AB835" s="317"/>
    </row>
    <row r="836" spans="2:28" customFormat="1" ht="15" customHeight="1" x14ac:dyDescent="0.3">
      <c r="B836" s="282"/>
      <c r="C836" s="271"/>
      <c r="D836" s="330"/>
      <c r="E836" s="330"/>
      <c r="F836" s="330"/>
      <c r="G836" s="330"/>
      <c r="H836" s="330"/>
      <c r="I836" s="371"/>
      <c r="J836" s="371"/>
      <c r="K836" s="331"/>
      <c r="L836" s="371"/>
      <c r="M836" s="330"/>
      <c r="N836" s="330"/>
      <c r="O836" s="330"/>
      <c r="P836" s="330"/>
      <c r="Q836" s="126"/>
      <c r="R836" s="382"/>
      <c r="S836" s="315"/>
      <c r="T836" s="316"/>
      <c r="U836" s="315"/>
      <c r="V836" s="315"/>
      <c r="W836" s="315"/>
      <c r="X836" s="315"/>
      <c r="Y836" s="315"/>
      <c r="Z836" s="315"/>
      <c r="AA836" s="315"/>
      <c r="AB836" s="317"/>
    </row>
    <row r="837" spans="2:28" customFormat="1" ht="15" customHeight="1" x14ac:dyDescent="0.3">
      <c r="B837" s="282"/>
      <c r="C837" s="271"/>
      <c r="D837" s="330"/>
      <c r="E837" s="330"/>
      <c r="F837" s="330"/>
      <c r="G837" s="330"/>
      <c r="H837" s="330"/>
      <c r="I837" s="371"/>
      <c r="J837" s="371"/>
      <c r="K837" s="331"/>
      <c r="L837" s="371"/>
      <c r="M837" s="330"/>
      <c r="N837" s="330"/>
      <c r="O837" s="330"/>
      <c r="P837" s="330"/>
      <c r="Q837" s="126"/>
      <c r="R837" s="382"/>
      <c r="S837" s="315"/>
      <c r="T837" s="316"/>
      <c r="U837" s="315"/>
      <c r="V837" s="315"/>
      <c r="W837" s="315"/>
      <c r="X837" s="315"/>
      <c r="Y837" s="315"/>
      <c r="Z837" s="315"/>
      <c r="AA837" s="315"/>
      <c r="AB837" s="317"/>
    </row>
    <row r="838" spans="2:28" customFormat="1" ht="15" customHeight="1" x14ac:dyDescent="0.3">
      <c r="B838" s="282"/>
      <c r="C838" s="271"/>
      <c r="D838" s="330"/>
      <c r="E838" s="330"/>
      <c r="F838" s="330"/>
      <c r="G838" s="330"/>
      <c r="H838" s="330"/>
      <c r="I838" s="371"/>
      <c r="J838" s="371"/>
      <c r="K838" s="331"/>
      <c r="L838" s="371"/>
      <c r="M838" s="330"/>
      <c r="N838" s="330"/>
      <c r="O838" s="330"/>
      <c r="P838" s="330"/>
      <c r="Q838" s="126"/>
      <c r="R838" s="382"/>
      <c r="S838" s="315"/>
      <c r="T838" s="316"/>
      <c r="U838" s="315"/>
      <c r="V838" s="315"/>
      <c r="W838" s="315"/>
      <c r="X838" s="315"/>
      <c r="Y838" s="315"/>
      <c r="Z838" s="315"/>
      <c r="AA838" s="315"/>
      <c r="AB838" s="317"/>
    </row>
    <row r="839" spans="2:28" customFormat="1" ht="15" customHeight="1" x14ac:dyDescent="0.3">
      <c r="B839" s="282"/>
      <c r="C839" s="271"/>
      <c r="D839" s="330"/>
      <c r="E839" s="330"/>
      <c r="F839" s="330"/>
      <c r="G839" s="330"/>
      <c r="H839" s="330"/>
      <c r="I839" s="371"/>
      <c r="J839" s="371"/>
      <c r="K839" s="331"/>
      <c r="L839" s="371"/>
      <c r="M839" s="330"/>
      <c r="N839" s="330"/>
      <c r="O839" s="330"/>
      <c r="P839" s="330"/>
      <c r="Q839" s="126"/>
      <c r="R839" s="382"/>
      <c r="S839" s="315"/>
      <c r="T839" s="316"/>
      <c r="U839" s="315"/>
      <c r="V839" s="315"/>
      <c r="W839" s="315"/>
      <c r="X839" s="315"/>
      <c r="Y839" s="315"/>
      <c r="Z839" s="315"/>
      <c r="AA839" s="315"/>
      <c r="AB839" s="317"/>
    </row>
    <row r="840" spans="2:28" customFormat="1" ht="15" customHeight="1" x14ac:dyDescent="0.3">
      <c r="B840" s="282"/>
      <c r="C840" s="271"/>
      <c r="D840" s="330"/>
      <c r="E840" s="330"/>
      <c r="F840" s="330"/>
      <c r="G840" s="330"/>
      <c r="H840" s="330"/>
      <c r="I840" s="371"/>
      <c r="J840" s="371"/>
      <c r="K840" s="331"/>
      <c r="L840" s="371"/>
      <c r="M840" s="330"/>
      <c r="N840" s="330"/>
      <c r="O840" s="330"/>
      <c r="P840" s="330"/>
      <c r="Q840" s="126"/>
      <c r="R840" s="382"/>
      <c r="S840" s="315"/>
      <c r="T840" s="316"/>
      <c r="U840" s="315"/>
      <c r="V840" s="315"/>
      <c r="W840" s="315"/>
      <c r="X840" s="315"/>
      <c r="Y840" s="315"/>
      <c r="Z840" s="315"/>
      <c r="AA840" s="315"/>
      <c r="AB840" s="317"/>
    </row>
    <row r="841" spans="2:28" customFormat="1" ht="15" customHeight="1" x14ac:dyDescent="0.3">
      <c r="B841" s="282"/>
      <c r="C841" s="271"/>
      <c r="D841" s="330"/>
      <c r="E841" s="330"/>
      <c r="F841" s="330"/>
      <c r="G841" s="330"/>
      <c r="H841" s="330"/>
      <c r="I841" s="371"/>
      <c r="J841" s="371"/>
      <c r="K841" s="331"/>
      <c r="L841" s="371"/>
      <c r="M841" s="330"/>
      <c r="N841" s="330"/>
      <c r="O841" s="330"/>
      <c r="P841" s="330"/>
      <c r="Q841" s="126"/>
      <c r="R841" s="382"/>
      <c r="S841" s="315"/>
      <c r="T841" s="316"/>
      <c r="U841" s="315"/>
      <c r="V841" s="315"/>
      <c r="W841" s="315"/>
      <c r="X841" s="315"/>
      <c r="Y841" s="315"/>
      <c r="Z841" s="315"/>
      <c r="AA841" s="315"/>
      <c r="AB841" s="317"/>
    </row>
    <row r="842" spans="2:28" customFormat="1" ht="15" customHeight="1" x14ac:dyDescent="0.3">
      <c r="B842" s="282"/>
      <c r="C842" s="271"/>
      <c r="D842" s="330"/>
      <c r="E842" s="330"/>
      <c r="F842" s="330"/>
      <c r="G842" s="330"/>
      <c r="H842" s="330"/>
      <c r="I842" s="371"/>
      <c r="J842" s="371"/>
      <c r="K842" s="331"/>
      <c r="L842" s="371"/>
      <c r="M842" s="330"/>
      <c r="N842" s="330"/>
      <c r="O842" s="330"/>
      <c r="P842" s="330"/>
      <c r="Q842" s="126"/>
      <c r="R842" s="382"/>
      <c r="S842" s="315"/>
      <c r="T842" s="316"/>
      <c r="U842" s="315"/>
      <c r="V842" s="315"/>
      <c r="W842" s="315"/>
      <c r="X842" s="315"/>
      <c r="Y842" s="315"/>
      <c r="Z842" s="315"/>
      <c r="AA842" s="315"/>
      <c r="AB842" s="317"/>
    </row>
    <row r="843" spans="2:28" customFormat="1" ht="15" customHeight="1" x14ac:dyDescent="0.3">
      <c r="B843" s="282"/>
      <c r="C843" s="271"/>
      <c r="D843" s="330"/>
      <c r="E843" s="330"/>
      <c r="F843" s="330"/>
      <c r="G843" s="330"/>
      <c r="H843" s="330"/>
      <c r="I843" s="371"/>
      <c r="J843" s="371"/>
      <c r="K843" s="331"/>
      <c r="L843" s="371"/>
      <c r="M843" s="330"/>
      <c r="N843" s="330"/>
      <c r="O843" s="330"/>
      <c r="P843" s="330"/>
      <c r="Q843" s="126"/>
      <c r="R843" s="382"/>
      <c r="S843" s="315"/>
      <c r="T843" s="316"/>
      <c r="U843" s="315"/>
      <c r="V843" s="315"/>
      <c r="W843" s="315"/>
      <c r="X843" s="315"/>
      <c r="Y843" s="315"/>
      <c r="Z843" s="315"/>
      <c r="AA843" s="315"/>
      <c r="AB843" s="317"/>
    </row>
    <row r="844" spans="2:28" customFormat="1" ht="15" customHeight="1" x14ac:dyDescent="0.25">
      <c r="B844" s="282"/>
      <c r="C844" s="271"/>
      <c r="D844" s="330"/>
      <c r="E844" s="330"/>
      <c r="F844" s="330"/>
      <c r="G844" s="330"/>
      <c r="H844" s="330"/>
      <c r="I844" s="371"/>
      <c r="J844" s="371"/>
      <c r="K844" s="331"/>
      <c r="L844" s="371"/>
      <c r="M844" s="330"/>
      <c r="N844" s="330"/>
      <c r="O844" s="330"/>
      <c r="P844" s="330"/>
      <c r="Q844" s="330"/>
      <c r="R844" s="382"/>
      <c r="S844" s="315"/>
      <c r="T844" s="316"/>
      <c r="U844" s="315"/>
      <c r="V844" s="315"/>
      <c r="W844" s="315"/>
      <c r="X844" s="315"/>
      <c r="Y844" s="315"/>
      <c r="Z844" s="315"/>
      <c r="AA844" s="315"/>
      <c r="AB844" s="317"/>
    </row>
    <row r="845" spans="2:28" customFormat="1" ht="15" customHeight="1" x14ac:dyDescent="0.25">
      <c r="B845" s="282"/>
      <c r="C845" s="271"/>
      <c r="D845" s="330"/>
      <c r="E845" s="330"/>
      <c r="F845" s="330"/>
      <c r="G845" s="330"/>
      <c r="H845" s="330"/>
      <c r="I845" s="371"/>
      <c r="J845" s="371"/>
      <c r="K845" s="331"/>
      <c r="L845" s="371"/>
      <c r="M845" s="330"/>
      <c r="N845" s="330"/>
      <c r="O845" s="330"/>
      <c r="P845" s="330"/>
      <c r="Q845" s="330"/>
      <c r="R845" s="382"/>
      <c r="S845" s="315"/>
      <c r="T845" s="316"/>
      <c r="U845" s="315"/>
      <c r="V845" s="315"/>
      <c r="W845" s="315"/>
      <c r="X845" s="315"/>
      <c r="Y845" s="315"/>
      <c r="Z845" s="315"/>
      <c r="AA845" s="315"/>
      <c r="AB845" s="317"/>
    </row>
    <row r="846" spans="2:28" customFormat="1" ht="15" customHeight="1" x14ac:dyDescent="0.25">
      <c r="B846" s="282"/>
      <c r="C846" s="271"/>
      <c r="D846" s="330"/>
      <c r="E846" s="330"/>
      <c r="F846" s="330"/>
      <c r="G846" s="330"/>
      <c r="H846" s="330"/>
      <c r="I846" s="371"/>
      <c r="J846" s="371"/>
      <c r="K846" s="331"/>
      <c r="L846" s="371"/>
      <c r="M846" s="330"/>
      <c r="N846" s="330"/>
      <c r="O846" s="330"/>
      <c r="P846" s="330"/>
      <c r="Q846" s="330"/>
      <c r="R846" s="382"/>
      <c r="S846" s="315"/>
      <c r="T846" s="316"/>
      <c r="U846" s="315"/>
      <c r="V846" s="315"/>
      <c r="W846" s="315"/>
      <c r="X846" s="315"/>
      <c r="Y846" s="315"/>
      <c r="Z846" s="315"/>
      <c r="AA846" s="315"/>
      <c r="AB846" s="317"/>
    </row>
    <row r="847" spans="2:28" customFormat="1" ht="15" customHeight="1" x14ac:dyDescent="0.25">
      <c r="B847" s="282"/>
      <c r="C847" s="271"/>
      <c r="D847" s="330"/>
      <c r="E847" s="330"/>
      <c r="F847" s="330"/>
      <c r="G847" s="330"/>
      <c r="H847" s="330"/>
      <c r="I847" s="371"/>
      <c r="J847" s="371"/>
      <c r="K847" s="331"/>
      <c r="L847" s="371"/>
      <c r="M847" s="330"/>
      <c r="N847" s="330"/>
      <c r="O847" s="330"/>
      <c r="P847" s="330"/>
      <c r="Q847" s="330"/>
      <c r="R847" s="382"/>
      <c r="S847" s="315"/>
      <c r="T847" s="316"/>
      <c r="U847" s="315"/>
      <c r="V847" s="315"/>
      <c r="W847" s="315"/>
      <c r="X847" s="315"/>
      <c r="Y847" s="315"/>
      <c r="Z847" s="315"/>
      <c r="AA847" s="315"/>
      <c r="AB847" s="317"/>
    </row>
    <row r="848" spans="2:28" customFormat="1" ht="15" customHeight="1" x14ac:dyDescent="0.25">
      <c r="B848" s="282"/>
      <c r="C848" s="271"/>
      <c r="D848" s="330"/>
      <c r="E848" s="330"/>
      <c r="F848" s="330"/>
      <c r="G848" s="330"/>
      <c r="H848" s="330"/>
      <c r="I848" s="371"/>
      <c r="J848" s="371"/>
      <c r="K848" s="331"/>
      <c r="L848" s="371"/>
      <c r="M848" s="330"/>
      <c r="N848" s="330"/>
      <c r="O848" s="330"/>
      <c r="P848" s="330"/>
      <c r="Q848" s="330"/>
      <c r="R848" s="382"/>
      <c r="S848" s="315"/>
      <c r="T848" s="316"/>
      <c r="U848" s="315"/>
      <c r="V848" s="315"/>
      <c r="W848" s="315"/>
      <c r="X848" s="315"/>
      <c r="Y848" s="315"/>
      <c r="Z848" s="315"/>
      <c r="AA848" s="315"/>
      <c r="AB848" s="317"/>
    </row>
    <row r="849" spans="2:28" customFormat="1" ht="15" customHeight="1" x14ac:dyDescent="0.25">
      <c r="B849" s="282"/>
      <c r="C849" s="271"/>
      <c r="D849" s="330"/>
      <c r="E849" s="330"/>
      <c r="F849" s="330"/>
      <c r="G849" s="330"/>
      <c r="H849" s="330"/>
      <c r="I849" s="371"/>
      <c r="J849" s="371"/>
      <c r="K849" s="331"/>
      <c r="L849" s="371"/>
      <c r="M849" s="330"/>
      <c r="N849" s="330"/>
      <c r="O849" s="330"/>
      <c r="P849" s="330"/>
      <c r="Q849" s="330"/>
      <c r="R849" s="382"/>
      <c r="S849" s="315"/>
      <c r="T849" s="316"/>
      <c r="U849" s="315"/>
      <c r="V849" s="315"/>
      <c r="W849" s="315"/>
      <c r="X849" s="315"/>
      <c r="Y849" s="315"/>
      <c r="Z849" s="315"/>
      <c r="AA849" s="315"/>
      <c r="AB849" s="317"/>
    </row>
    <row r="850" spans="2:28" customFormat="1" ht="15" customHeight="1" x14ac:dyDescent="0.25">
      <c r="B850" s="282"/>
      <c r="C850" s="271"/>
      <c r="D850" s="330"/>
      <c r="E850" s="330"/>
      <c r="F850" s="330"/>
      <c r="G850" s="330"/>
      <c r="H850" s="330"/>
      <c r="I850" s="371"/>
      <c r="J850" s="371"/>
      <c r="K850" s="331"/>
      <c r="L850" s="371"/>
      <c r="M850" s="330"/>
      <c r="N850" s="330"/>
      <c r="O850" s="330"/>
      <c r="P850" s="330"/>
      <c r="Q850" s="330"/>
      <c r="R850" s="382"/>
      <c r="S850" s="315"/>
      <c r="T850" s="316"/>
      <c r="U850" s="315"/>
      <c r="V850" s="315"/>
      <c r="W850" s="315"/>
      <c r="X850" s="315"/>
      <c r="Y850" s="315"/>
      <c r="Z850" s="315"/>
      <c r="AA850" s="315"/>
      <c r="AB850" s="317"/>
    </row>
    <row r="851" spans="2:28" customFormat="1" ht="15" customHeight="1" x14ac:dyDescent="0.25">
      <c r="B851" s="282"/>
      <c r="C851" s="271"/>
      <c r="D851" s="330"/>
      <c r="E851" s="330"/>
      <c r="F851" s="330"/>
      <c r="G851" s="330"/>
      <c r="H851" s="330"/>
      <c r="I851" s="371"/>
      <c r="J851" s="371"/>
      <c r="K851" s="331"/>
      <c r="L851" s="371"/>
      <c r="M851" s="330"/>
      <c r="N851" s="330"/>
      <c r="O851" s="330"/>
      <c r="P851" s="330"/>
      <c r="Q851" s="330"/>
      <c r="R851" s="382"/>
      <c r="S851" s="315"/>
      <c r="T851" s="316"/>
      <c r="U851" s="315"/>
      <c r="V851" s="315"/>
      <c r="W851" s="315"/>
      <c r="X851" s="315"/>
      <c r="Y851" s="315"/>
      <c r="Z851" s="315"/>
      <c r="AA851" s="315"/>
      <c r="AB851" s="317"/>
    </row>
    <row r="852" spans="2:28" customFormat="1" ht="15" customHeight="1" x14ac:dyDescent="0.25">
      <c r="B852" s="282"/>
      <c r="C852" s="271"/>
      <c r="D852" s="330"/>
      <c r="E852" s="330"/>
      <c r="F852" s="330"/>
      <c r="G852" s="330"/>
      <c r="H852" s="330"/>
      <c r="I852" s="371"/>
      <c r="J852" s="371"/>
      <c r="K852" s="331"/>
      <c r="L852" s="371"/>
      <c r="M852" s="330"/>
      <c r="N852" s="330"/>
      <c r="O852" s="330"/>
      <c r="P852" s="330"/>
      <c r="Q852" s="330"/>
      <c r="R852" s="382"/>
      <c r="S852" s="315"/>
      <c r="T852" s="316"/>
      <c r="U852" s="315"/>
      <c r="V852" s="315"/>
      <c r="W852" s="315"/>
      <c r="X852" s="315"/>
      <c r="Y852" s="315"/>
      <c r="Z852" s="315"/>
      <c r="AA852" s="315"/>
      <c r="AB852" s="317"/>
    </row>
    <row r="853" spans="2:28" customFormat="1" ht="15" customHeight="1" x14ac:dyDescent="0.25">
      <c r="B853" s="282"/>
      <c r="C853" s="271"/>
      <c r="D853" s="330"/>
      <c r="E853" s="330"/>
      <c r="F853" s="330"/>
      <c r="G853" s="330"/>
      <c r="H853" s="330"/>
      <c r="I853" s="371"/>
      <c r="J853" s="371"/>
      <c r="K853" s="331"/>
      <c r="L853" s="371"/>
      <c r="M853" s="330"/>
      <c r="N853" s="330"/>
      <c r="O853" s="330"/>
      <c r="P853" s="330"/>
      <c r="Q853" s="330"/>
      <c r="R853" s="382"/>
      <c r="S853" s="315"/>
      <c r="T853" s="316"/>
      <c r="U853" s="315"/>
      <c r="V853" s="315"/>
      <c r="W853" s="315"/>
      <c r="X853" s="315"/>
      <c r="Y853" s="315"/>
      <c r="Z853" s="315"/>
      <c r="AA853" s="315"/>
      <c r="AB853" s="317"/>
    </row>
    <row r="854" spans="2:28" customFormat="1" ht="15" customHeight="1" x14ac:dyDescent="0.25">
      <c r="B854" s="282"/>
      <c r="C854" s="271"/>
      <c r="D854" s="330"/>
      <c r="E854" s="330"/>
      <c r="F854" s="330"/>
      <c r="G854" s="330"/>
      <c r="H854" s="330"/>
      <c r="I854" s="371"/>
      <c r="J854" s="371"/>
      <c r="K854" s="331"/>
      <c r="L854" s="371"/>
      <c r="M854" s="330"/>
      <c r="N854" s="330"/>
      <c r="O854" s="330"/>
      <c r="P854" s="330"/>
      <c r="Q854" s="330"/>
      <c r="R854" s="382"/>
      <c r="S854" s="315"/>
      <c r="T854" s="316"/>
      <c r="U854" s="315"/>
      <c r="V854" s="315"/>
      <c r="W854" s="315"/>
      <c r="X854" s="315"/>
      <c r="Y854" s="315"/>
      <c r="Z854" s="315"/>
      <c r="AA854" s="315"/>
      <c r="AB854" s="317"/>
    </row>
    <row r="855" spans="2:28" customFormat="1" ht="15" customHeight="1" x14ac:dyDescent="0.25">
      <c r="B855" s="282"/>
      <c r="C855" s="271"/>
      <c r="D855" s="330"/>
      <c r="E855" s="330"/>
      <c r="F855" s="330"/>
      <c r="G855" s="330"/>
      <c r="H855" s="330"/>
      <c r="I855" s="371"/>
      <c r="J855" s="371"/>
      <c r="K855" s="331"/>
      <c r="L855" s="371"/>
      <c r="M855" s="330"/>
      <c r="N855" s="330"/>
      <c r="O855" s="330"/>
      <c r="P855" s="330"/>
      <c r="Q855" s="330"/>
      <c r="R855" s="382"/>
      <c r="S855" s="315"/>
      <c r="T855" s="316"/>
      <c r="U855" s="315"/>
      <c r="V855" s="315"/>
      <c r="W855" s="315"/>
      <c r="X855" s="315"/>
      <c r="Y855" s="315"/>
      <c r="Z855" s="315"/>
      <c r="AA855" s="315"/>
      <c r="AB855" s="317"/>
    </row>
    <row r="856" spans="2:28" customFormat="1" ht="15" customHeight="1" x14ac:dyDescent="0.25">
      <c r="B856" s="282"/>
      <c r="C856" s="271"/>
      <c r="D856" s="330"/>
      <c r="E856" s="330"/>
      <c r="F856" s="330"/>
      <c r="G856" s="330"/>
      <c r="H856" s="330"/>
      <c r="I856" s="371"/>
      <c r="J856" s="371"/>
      <c r="K856" s="331"/>
      <c r="L856" s="371"/>
      <c r="M856" s="330"/>
      <c r="N856" s="330"/>
      <c r="O856" s="330"/>
      <c r="P856" s="330"/>
      <c r="Q856" s="330"/>
      <c r="R856" s="382"/>
      <c r="S856" s="315"/>
      <c r="T856" s="316"/>
      <c r="U856" s="315"/>
      <c r="V856" s="315"/>
      <c r="W856" s="315"/>
      <c r="X856" s="315"/>
      <c r="Y856" s="315"/>
      <c r="Z856" s="315"/>
      <c r="AA856" s="315"/>
      <c r="AB856" s="317"/>
    </row>
    <row r="857" spans="2:28" customFormat="1" ht="15" customHeight="1" x14ac:dyDescent="0.25">
      <c r="B857" s="282"/>
      <c r="C857" s="271"/>
      <c r="D857" s="330"/>
      <c r="E857" s="330"/>
      <c r="F857" s="330"/>
      <c r="G857" s="330"/>
      <c r="H857" s="330"/>
      <c r="I857" s="371"/>
      <c r="J857" s="371"/>
      <c r="K857" s="331"/>
      <c r="L857" s="371"/>
      <c r="M857" s="330"/>
      <c r="N857" s="330"/>
      <c r="O857" s="330"/>
      <c r="P857" s="330"/>
      <c r="Q857" s="330"/>
      <c r="R857" s="382"/>
      <c r="S857" s="315"/>
      <c r="T857" s="316"/>
      <c r="U857" s="315"/>
      <c r="V857" s="315"/>
      <c r="W857" s="315"/>
      <c r="X857" s="315"/>
      <c r="Y857" s="315"/>
      <c r="Z857" s="315"/>
      <c r="AA857" s="315"/>
      <c r="AB857" s="317"/>
    </row>
    <row r="858" spans="2:28" customFormat="1" ht="15" customHeight="1" x14ac:dyDescent="0.25">
      <c r="B858" s="282"/>
      <c r="C858" s="271"/>
      <c r="D858" s="330"/>
      <c r="E858" s="330"/>
      <c r="F858" s="330"/>
      <c r="G858" s="330"/>
      <c r="H858" s="330"/>
      <c r="I858" s="371"/>
      <c r="J858" s="371"/>
      <c r="K858" s="331"/>
      <c r="L858" s="371"/>
      <c r="M858" s="330"/>
      <c r="N858" s="330"/>
      <c r="O858" s="330"/>
      <c r="P858" s="330"/>
      <c r="Q858" s="330"/>
      <c r="R858" s="382"/>
      <c r="S858" s="315"/>
      <c r="T858" s="316"/>
      <c r="U858" s="315"/>
      <c r="V858" s="315"/>
      <c r="W858" s="315"/>
      <c r="X858" s="315"/>
      <c r="Y858" s="315"/>
      <c r="Z858" s="315"/>
      <c r="AA858" s="315"/>
      <c r="AB858" s="317"/>
    </row>
    <row r="859" spans="2:28" customFormat="1" ht="15" customHeight="1" x14ac:dyDescent="0.25">
      <c r="B859" s="282"/>
      <c r="C859" s="271"/>
      <c r="D859" s="330"/>
      <c r="E859" s="330"/>
      <c r="F859" s="330"/>
      <c r="G859" s="330"/>
      <c r="H859" s="330"/>
      <c r="I859" s="371"/>
      <c r="J859" s="371"/>
      <c r="K859" s="331"/>
      <c r="L859" s="371"/>
      <c r="M859" s="330"/>
      <c r="N859" s="330"/>
      <c r="O859" s="330"/>
      <c r="P859" s="330"/>
      <c r="Q859" s="330"/>
      <c r="R859" s="382"/>
      <c r="S859" s="315"/>
      <c r="T859" s="316"/>
      <c r="U859" s="315"/>
      <c r="V859" s="315"/>
      <c r="W859" s="315"/>
      <c r="X859" s="315"/>
      <c r="Y859" s="315"/>
      <c r="Z859" s="315"/>
      <c r="AA859" s="315"/>
      <c r="AB859" s="317"/>
    </row>
    <row r="860" spans="2:28" customFormat="1" ht="15" customHeight="1" x14ac:dyDescent="0.25">
      <c r="B860" s="282"/>
      <c r="C860" s="271"/>
      <c r="D860" s="330"/>
      <c r="E860" s="330"/>
      <c r="F860" s="330"/>
      <c r="G860" s="330"/>
      <c r="H860" s="330"/>
      <c r="I860" s="371"/>
      <c r="J860" s="371"/>
      <c r="K860" s="331"/>
      <c r="L860" s="371"/>
      <c r="M860" s="330"/>
      <c r="N860" s="330"/>
      <c r="O860" s="330"/>
      <c r="P860" s="330"/>
      <c r="Q860" s="330"/>
      <c r="R860" s="382"/>
      <c r="S860" s="315"/>
      <c r="T860" s="316"/>
      <c r="U860" s="315"/>
      <c r="V860" s="315"/>
      <c r="W860" s="315"/>
      <c r="X860" s="315"/>
      <c r="Y860" s="315"/>
      <c r="Z860" s="315"/>
      <c r="AA860" s="315"/>
      <c r="AB860" s="317"/>
    </row>
    <row r="861" spans="2:28" customFormat="1" ht="15" customHeight="1" x14ac:dyDescent="0.25">
      <c r="B861" s="282"/>
      <c r="C861" s="271"/>
      <c r="D861" s="330"/>
      <c r="E861" s="330"/>
      <c r="F861" s="330"/>
      <c r="G861" s="330"/>
      <c r="H861" s="330"/>
      <c r="I861" s="371"/>
      <c r="J861" s="371"/>
      <c r="K861" s="331"/>
      <c r="L861" s="371"/>
      <c r="M861" s="330"/>
      <c r="N861" s="330"/>
      <c r="O861" s="330"/>
      <c r="P861" s="330"/>
      <c r="Q861" s="330"/>
      <c r="R861" s="382"/>
      <c r="S861" s="315"/>
      <c r="T861" s="316"/>
      <c r="U861" s="315"/>
      <c r="V861" s="315"/>
      <c r="W861" s="315"/>
      <c r="X861" s="315"/>
      <c r="Y861" s="315"/>
      <c r="Z861" s="315"/>
      <c r="AA861" s="315"/>
      <c r="AB861" s="317"/>
    </row>
    <row r="862" spans="2:28" customFormat="1" ht="15" customHeight="1" x14ac:dyDescent="0.25">
      <c r="B862" s="282"/>
      <c r="C862" s="271"/>
      <c r="D862" s="330"/>
      <c r="E862" s="330"/>
      <c r="F862" s="330"/>
      <c r="G862" s="330"/>
      <c r="H862" s="330"/>
      <c r="I862" s="371"/>
      <c r="J862" s="371"/>
      <c r="K862" s="331"/>
      <c r="L862" s="371"/>
      <c r="M862" s="330"/>
      <c r="N862" s="330"/>
      <c r="O862" s="330"/>
      <c r="P862" s="330"/>
      <c r="Q862" s="330"/>
      <c r="R862" s="382"/>
      <c r="S862" s="315"/>
      <c r="T862" s="316"/>
      <c r="U862" s="315"/>
      <c r="V862" s="315"/>
      <c r="W862" s="315"/>
      <c r="X862" s="315"/>
      <c r="Y862" s="315"/>
      <c r="Z862" s="315"/>
      <c r="AA862" s="315"/>
      <c r="AB862" s="317"/>
    </row>
    <row r="863" spans="2:28" customFormat="1" ht="15" customHeight="1" x14ac:dyDescent="0.25">
      <c r="B863" s="282"/>
      <c r="C863" s="271"/>
      <c r="D863" s="330"/>
      <c r="E863" s="330"/>
      <c r="F863" s="330"/>
      <c r="G863" s="330"/>
      <c r="H863" s="330"/>
      <c r="I863" s="371"/>
      <c r="J863" s="371"/>
      <c r="K863" s="331"/>
      <c r="L863" s="371"/>
      <c r="M863" s="330"/>
      <c r="N863" s="330"/>
      <c r="O863" s="330"/>
      <c r="P863" s="330"/>
      <c r="Q863" s="330"/>
      <c r="R863" s="382"/>
      <c r="S863" s="315"/>
      <c r="T863" s="316"/>
      <c r="U863" s="315"/>
      <c r="V863" s="315"/>
      <c r="W863" s="315"/>
      <c r="X863" s="315"/>
      <c r="Y863" s="315"/>
      <c r="Z863" s="315"/>
      <c r="AA863" s="315"/>
      <c r="AB863" s="317"/>
    </row>
    <row r="864" spans="2:28" customFormat="1" ht="15" customHeight="1" x14ac:dyDescent="0.25">
      <c r="B864" s="282"/>
      <c r="C864" s="271"/>
      <c r="D864" s="330"/>
      <c r="E864" s="330"/>
      <c r="F864" s="330"/>
      <c r="G864" s="330"/>
      <c r="H864" s="330"/>
      <c r="I864" s="371"/>
      <c r="J864" s="371"/>
      <c r="K864" s="331"/>
      <c r="L864" s="371"/>
      <c r="M864" s="330"/>
      <c r="N864" s="330"/>
      <c r="O864" s="330"/>
      <c r="P864" s="330"/>
      <c r="Q864" s="330"/>
      <c r="R864" s="382"/>
      <c r="S864" s="315"/>
      <c r="T864" s="316"/>
      <c r="U864" s="315"/>
      <c r="V864" s="315"/>
      <c r="W864" s="315"/>
      <c r="X864" s="315"/>
      <c r="Y864" s="315"/>
      <c r="Z864" s="315"/>
      <c r="AA864" s="315"/>
      <c r="AB864" s="317"/>
    </row>
    <row r="865" spans="2:28" customFormat="1" ht="15" customHeight="1" x14ac:dyDescent="0.25">
      <c r="B865" s="282"/>
      <c r="C865" s="271"/>
      <c r="D865" s="330"/>
      <c r="E865" s="330"/>
      <c r="F865" s="330"/>
      <c r="G865" s="330"/>
      <c r="H865" s="330"/>
      <c r="I865" s="371"/>
      <c r="J865" s="371"/>
      <c r="K865" s="331"/>
      <c r="L865" s="371"/>
      <c r="M865" s="330"/>
      <c r="N865" s="330"/>
      <c r="O865" s="330"/>
      <c r="P865" s="330"/>
      <c r="Q865" s="330"/>
      <c r="R865" s="382"/>
      <c r="S865" s="315"/>
      <c r="T865" s="316"/>
      <c r="U865" s="315"/>
      <c r="V865" s="315"/>
      <c r="W865" s="315"/>
      <c r="X865" s="315"/>
      <c r="Y865" s="315"/>
      <c r="Z865" s="315"/>
      <c r="AA865" s="315"/>
      <c r="AB865" s="317"/>
    </row>
    <row r="866" spans="2:28" customFormat="1" ht="15" customHeight="1" x14ac:dyDescent="0.25">
      <c r="B866" s="282"/>
      <c r="C866" s="271"/>
      <c r="D866" s="330"/>
      <c r="E866" s="330"/>
      <c r="F866" s="330"/>
      <c r="G866" s="330"/>
      <c r="H866" s="330"/>
      <c r="I866" s="371"/>
      <c r="J866" s="371"/>
      <c r="K866" s="331"/>
      <c r="L866" s="371"/>
      <c r="M866" s="330"/>
      <c r="N866" s="330"/>
      <c r="O866" s="330"/>
      <c r="P866" s="330"/>
      <c r="Q866" s="330"/>
      <c r="R866" s="382"/>
      <c r="S866" s="315"/>
      <c r="T866" s="316"/>
      <c r="U866" s="315"/>
      <c r="V866" s="315"/>
      <c r="W866" s="315"/>
      <c r="X866" s="315"/>
      <c r="Y866" s="315"/>
      <c r="Z866" s="315"/>
      <c r="AA866" s="315"/>
      <c r="AB866" s="317"/>
    </row>
    <row r="867" spans="2:28" customFormat="1" ht="15" customHeight="1" x14ac:dyDescent="0.25">
      <c r="B867" s="282"/>
      <c r="C867" s="271"/>
      <c r="D867" s="330"/>
      <c r="E867" s="330"/>
      <c r="F867" s="330"/>
      <c r="G867" s="330"/>
      <c r="H867" s="330"/>
      <c r="I867" s="371"/>
      <c r="J867" s="371"/>
      <c r="K867" s="331"/>
      <c r="L867" s="371"/>
      <c r="M867" s="330"/>
      <c r="N867" s="330"/>
      <c r="O867" s="330"/>
      <c r="P867" s="330"/>
      <c r="Q867" s="330"/>
      <c r="R867" s="382"/>
      <c r="S867" s="315"/>
      <c r="T867" s="316"/>
      <c r="U867" s="315"/>
      <c r="V867" s="315"/>
      <c r="W867" s="315"/>
      <c r="X867" s="315"/>
      <c r="Y867" s="315"/>
      <c r="Z867" s="315"/>
      <c r="AA867" s="315"/>
      <c r="AB867" s="317"/>
    </row>
    <row r="868" spans="2:28" customFormat="1" ht="15" customHeight="1" x14ac:dyDescent="0.25">
      <c r="B868" s="282"/>
      <c r="C868" s="271"/>
      <c r="D868" s="330"/>
      <c r="E868" s="330"/>
      <c r="F868" s="330"/>
      <c r="G868" s="330"/>
      <c r="H868" s="330"/>
      <c r="I868" s="371"/>
      <c r="J868" s="371"/>
      <c r="K868" s="331"/>
      <c r="L868" s="371"/>
      <c r="M868" s="330"/>
      <c r="N868" s="330"/>
      <c r="O868" s="330"/>
      <c r="P868" s="330"/>
      <c r="Q868" s="330"/>
      <c r="R868" s="382"/>
      <c r="S868" s="315"/>
      <c r="T868" s="316"/>
      <c r="U868" s="315"/>
      <c r="V868" s="315"/>
      <c r="W868" s="315"/>
      <c r="X868" s="315"/>
      <c r="Y868" s="315"/>
      <c r="Z868" s="315"/>
      <c r="AA868" s="315"/>
      <c r="AB868" s="317"/>
    </row>
    <row r="869" spans="2:28" customFormat="1" ht="15" customHeight="1" x14ac:dyDescent="0.25">
      <c r="B869" s="282"/>
      <c r="C869" s="271"/>
      <c r="D869" s="330"/>
      <c r="E869" s="330"/>
      <c r="F869" s="330"/>
      <c r="G869" s="330"/>
      <c r="H869" s="330"/>
      <c r="I869" s="371"/>
      <c r="J869" s="371"/>
      <c r="K869" s="331"/>
      <c r="L869" s="371"/>
      <c r="M869" s="330"/>
      <c r="N869" s="330"/>
      <c r="O869" s="330"/>
      <c r="P869" s="330"/>
      <c r="Q869" s="330"/>
      <c r="R869" s="382"/>
      <c r="S869" s="315"/>
      <c r="T869" s="316"/>
      <c r="U869" s="315"/>
      <c r="V869" s="315"/>
      <c r="W869" s="315"/>
      <c r="X869" s="315"/>
      <c r="Y869" s="315"/>
      <c r="Z869" s="315"/>
      <c r="AA869" s="315"/>
      <c r="AB869" s="317"/>
    </row>
    <row r="870" spans="2:28" customFormat="1" ht="15" customHeight="1" x14ac:dyDescent="0.25">
      <c r="B870" s="282"/>
      <c r="C870" s="271"/>
      <c r="D870" s="330"/>
      <c r="E870" s="330"/>
      <c r="F870" s="330"/>
      <c r="G870" s="330"/>
      <c r="H870" s="330"/>
      <c r="I870" s="371"/>
      <c r="J870" s="371"/>
      <c r="K870" s="331"/>
      <c r="L870" s="371"/>
      <c r="M870" s="330"/>
      <c r="N870" s="330"/>
      <c r="O870" s="330"/>
      <c r="P870" s="330"/>
      <c r="Q870" s="330"/>
      <c r="R870" s="382"/>
      <c r="S870" s="315"/>
      <c r="T870" s="316"/>
      <c r="U870" s="315"/>
      <c r="V870" s="315"/>
      <c r="W870" s="315"/>
      <c r="X870" s="315"/>
      <c r="Y870" s="315"/>
      <c r="Z870" s="315"/>
      <c r="AA870" s="315"/>
      <c r="AB870" s="317"/>
    </row>
    <row r="871" spans="2:28" customFormat="1" ht="15" customHeight="1" x14ac:dyDescent="0.25">
      <c r="B871" s="282"/>
      <c r="C871" s="271"/>
      <c r="D871" s="330"/>
      <c r="E871" s="330"/>
      <c r="F871" s="330"/>
      <c r="G871" s="330"/>
      <c r="H871" s="330"/>
      <c r="I871" s="371"/>
      <c r="J871" s="371"/>
      <c r="K871" s="331"/>
      <c r="L871" s="371"/>
      <c r="M871" s="330"/>
      <c r="N871" s="330"/>
      <c r="O871" s="330"/>
      <c r="P871" s="330"/>
      <c r="Q871" s="330"/>
      <c r="R871" s="382"/>
      <c r="S871" s="315"/>
      <c r="T871" s="316"/>
      <c r="U871" s="315"/>
      <c r="V871" s="315"/>
      <c r="W871" s="315"/>
      <c r="X871" s="315"/>
      <c r="Y871" s="315"/>
      <c r="Z871" s="315"/>
      <c r="AA871" s="315"/>
      <c r="AB871" s="317"/>
    </row>
    <row r="872" spans="2:28" customFormat="1" ht="15" customHeight="1" x14ac:dyDescent="0.25">
      <c r="B872" s="282"/>
      <c r="C872" s="271"/>
      <c r="D872" s="330"/>
      <c r="E872" s="330"/>
      <c r="F872" s="330"/>
      <c r="G872" s="330"/>
      <c r="H872" s="330"/>
      <c r="I872" s="371"/>
      <c r="J872" s="371"/>
      <c r="K872" s="331"/>
      <c r="L872" s="371"/>
      <c r="M872" s="330"/>
      <c r="N872" s="330"/>
      <c r="O872" s="330"/>
      <c r="P872" s="330"/>
      <c r="Q872" s="330"/>
      <c r="R872" s="382"/>
      <c r="S872" s="315"/>
      <c r="T872" s="316"/>
      <c r="U872" s="315"/>
      <c r="V872" s="315"/>
      <c r="W872" s="315"/>
      <c r="X872" s="315"/>
      <c r="Y872" s="315"/>
      <c r="Z872" s="315"/>
      <c r="AA872" s="315"/>
      <c r="AB872" s="317"/>
    </row>
    <row r="873" spans="2:28" customFormat="1" ht="15" customHeight="1" x14ac:dyDescent="0.25">
      <c r="B873" s="282"/>
      <c r="C873" s="271"/>
      <c r="D873" s="330"/>
      <c r="E873" s="330"/>
      <c r="F873" s="330"/>
      <c r="G873" s="330"/>
      <c r="H873" s="330"/>
      <c r="I873" s="371"/>
      <c r="J873" s="371"/>
      <c r="K873" s="331"/>
      <c r="L873" s="371"/>
      <c r="M873" s="330"/>
      <c r="N873" s="330"/>
      <c r="O873" s="330"/>
      <c r="P873" s="330"/>
      <c r="Q873" s="330"/>
      <c r="R873" s="382"/>
      <c r="S873" s="315"/>
      <c r="T873" s="316"/>
      <c r="U873" s="315"/>
      <c r="V873" s="315"/>
      <c r="W873" s="315"/>
      <c r="X873" s="315"/>
      <c r="Y873" s="315"/>
      <c r="Z873" s="315"/>
      <c r="AA873" s="315"/>
      <c r="AB873" s="317"/>
    </row>
    <row r="874" spans="2:28" customFormat="1" ht="15" customHeight="1" x14ac:dyDescent="0.25">
      <c r="B874" s="282"/>
      <c r="C874" s="271"/>
      <c r="D874" s="330"/>
      <c r="E874" s="330"/>
      <c r="F874" s="330"/>
      <c r="G874" s="330"/>
      <c r="H874" s="330"/>
      <c r="I874" s="371"/>
      <c r="J874" s="371"/>
      <c r="K874" s="331"/>
      <c r="L874" s="371"/>
      <c r="M874" s="330"/>
      <c r="N874" s="330"/>
      <c r="O874" s="330"/>
      <c r="P874" s="330"/>
      <c r="Q874" s="330"/>
      <c r="R874" s="382"/>
      <c r="S874" s="315"/>
      <c r="T874" s="316"/>
      <c r="U874" s="315"/>
      <c r="V874" s="315"/>
      <c r="W874" s="315"/>
      <c r="X874" s="315"/>
      <c r="Y874" s="315"/>
      <c r="Z874" s="315"/>
      <c r="AA874" s="315"/>
      <c r="AB874" s="317"/>
    </row>
    <row r="875" spans="2:28" customFormat="1" ht="15" customHeight="1" x14ac:dyDescent="0.25">
      <c r="B875" s="282"/>
      <c r="C875" s="271"/>
      <c r="D875" s="330"/>
      <c r="E875" s="330"/>
      <c r="F875" s="330"/>
      <c r="G875" s="330"/>
      <c r="H875" s="330"/>
      <c r="I875" s="371"/>
      <c r="J875" s="371"/>
      <c r="K875" s="331"/>
      <c r="L875" s="371"/>
      <c r="M875" s="330"/>
      <c r="N875" s="330"/>
      <c r="O875" s="330"/>
      <c r="P875" s="330"/>
      <c r="Q875" s="330"/>
      <c r="R875" s="382"/>
      <c r="S875" s="315"/>
      <c r="T875" s="316"/>
      <c r="U875" s="315"/>
      <c r="V875" s="315"/>
      <c r="W875" s="315"/>
      <c r="X875" s="315"/>
      <c r="Y875" s="315"/>
      <c r="Z875" s="315"/>
      <c r="AA875" s="315"/>
      <c r="AB875" s="317"/>
    </row>
    <row r="876" spans="2:28" customFormat="1" ht="15" customHeight="1" x14ac:dyDescent="0.25">
      <c r="B876" s="282"/>
      <c r="C876" s="271"/>
      <c r="D876" s="330"/>
      <c r="E876" s="330"/>
      <c r="F876" s="330"/>
      <c r="G876" s="330"/>
      <c r="H876" s="330"/>
      <c r="I876" s="371"/>
      <c r="J876" s="371"/>
      <c r="K876" s="331"/>
      <c r="L876" s="371"/>
      <c r="M876" s="330"/>
      <c r="N876" s="330"/>
      <c r="O876" s="330"/>
      <c r="P876" s="330"/>
      <c r="Q876" s="330"/>
      <c r="R876" s="382"/>
      <c r="S876" s="315"/>
      <c r="T876" s="316"/>
      <c r="U876" s="315"/>
      <c r="V876" s="315"/>
      <c r="W876" s="315"/>
      <c r="X876" s="315"/>
      <c r="Y876" s="315"/>
      <c r="Z876" s="315"/>
      <c r="AA876" s="315"/>
      <c r="AB876" s="317"/>
    </row>
    <row r="877" spans="2:28" customFormat="1" ht="15" customHeight="1" x14ac:dyDescent="0.25">
      <c r="B877" s="282"/>
      <c r="C877" s="271"/>
      <c r="D877" s="330"/>
      <c r="E877" s="330"/>
      <c r="F877" s="330"/>
      <c r="G877" s="330"/>
      <c r="H877" s="330"/>
      <c r="I877" s="371"/>
      <c r="J877" s="371"/>
      <c r="K877" s="331"/>
      <c r="L877" s="371"/>
      <c r="M877" s="330"/>
      <c r="N877" s="330"/>
      <c r="O877" s="330"/>
      <c r="P877" s="330"/>
      <c r="Q877" s="330"/>
      <c r="R877" s="382"/>
      <c r="S877" s="315"/>
      <c r="T877" s="316"/>
      <c r="U877" s="315"/>
      <c r="V877" s="315"/>
      <c r="W877" s="315"/>
      <c r="X877" s="315"/>
      <c r="Y877" s="315"/>
      <c r="Z877" s="315"/>
      <c r="AA877" s="315"/>
      <c r="AB877" s="317"/>
    </row>
    <row r="878" spans="2:28" customFormat="1" ht="15" customHeight="1" x14ac:dyDescent="0.25">
      <c r="B878" s="282"/>
      <c r="C878" s="271"/>
      <c r="D878" s="330"/>
      <c r="E878" s="330"/>
      <c r="F878" s="330"/>
      <c r="G878" s="330"/>
      <c r="H878" s="330"/>
      <c r="I878" s="371"/>
      <c r="J878" s="371"/>
      <c r="K878" s="331"/>
      <c r="L878" s="371"/>
      <c r="M878" s="330"/>
      <c r="N878" s="330"/>
      <c r="O878" s="330"/>
      <c r="P878" s="330"/>
      <c r="Q878" s="330"/>
      <c r="R878" s="382"/>
      <c r="S878" s="315"/>
      <c r="T878" s="316"/>
      <c r="U878" s="315"/>
      <c r="V878" s="315"/>
      <c r="W878" s="315"/>
      <c r="X878" s="315"/>
      <c r="Y878" s="315"/>
      <c r="Z878" s="315"/>
      <c r="AA878" s="315"/>
      <c r="AB878" s="317"/>
    </row>
    <row r="879" spans="2:28" customFormat="1" ht="15" customHeight="1" x14ac:dyDescent="0.25">
      <c r="B879" s="282"/>
      <c r="C879" s="271"/>
      <c r="D879" s="330"/>
      <c r="E879" s="330"/>
      <c r="F879" s="330"/>
      <c r="G879" s="330"/>
      <c r="H879" s="330"/>
      <c r="I879" s="371"/>
      <c r="J879" s="371"/>
      <c r="K879" s="331"/>
      <c r="L879" s="371"/>
      <c r="M879" s="330"/>
      <c r="N879" s="330"/>
      <c r="O879" s="330"/>
      <c r="P879" s="330"/>
      <c r="Q879" s="330"/>
      <c r="R879" s="382"/>
      <c r="S879" s="315"/>
      <c r="T879" s="316"/>
      <c r="U879" s="315"/>
      <c r="V879" s="315"/>
      <c r="W879" s="315"/>
      <c r="X879" s="315"/>
      <c r="Y879" s="315"/>
      <c r="Z879" s="315"/>
      <c r="AA879" s="315"/>
      <c r="AB879" s="317"/>
    </row>
    <row r="880" spans="2:28" customFormat="1" ht="15" customHeight="1" x14ac:dyDescent="0.25">
      <c r="B880" s="282"/>
      <c r="C880" s="271"/>
      <c r="D880" s="330"/>
      <c r="E880" s="330"/>
      <c r="F880" s="330"/>
      <c r="G880" s="330"/>
      <c r="H880" s="330"/>
      <c r="I880" s="371"/>
      <c r="J880" s="371"/>
      <c r="K880" s="331"/>
      <c r="L880" s="371"/>
      <c r="M880" s="330"/>
      <c r="N880" s="330"/>
      <c r="O880" s="330"/>
      <c r="P880" s="330"/>
      <c r="Q880" s="330"/>
      <c r="R880" s="382"/>
      <c r="S880" s="315"/>
      <c r="T880" s="316"/>
      <c r="U880" s="315"/>
      <c r="V880" s="315"/>
      <c r="W880" s="315"/>
      <c r="X880" s="315"/>
      <c r="Y880" s="315"/>
      <c r="Z880" s="315"/>
      <c r="AA880" s="315"/>
      <c r="AB880" s="317"/>
    </row>
    <row r="881" spans="2:28" customFormat="1" ht="15" customHeight="1" x14ac:dyDescent="0.25">
      <c r="B881" s="282"/>
      <c r="C881" s="271"/>
      <c r="D881" s="330"/>
      <c r="E881" s="330"/>
      <c r="F881" s="330"/>
      <c r="G881" s="330"/>
      <c r="H881" s="330"/>
      <c r="I881" s="371"/>
      <c r="J881" s="371"/>
      <c r="K881" s="331"/>
      <c r="L881" s="371"/>
      <c r="M881" s="330"/>
      <c r="N881" s="330"/>
      <c r="O881" s="330"/>
      <c r="P881" s="330"/>
      <c r="Q881" s="330"/>
      <c r="R881" s="382"/>
      <c r="S881" s="315"/>
      <c r="T881" s="316"/>
      <c r="U881" s="315"/>
      <c r="V881" s="315"/>
      <c r="W881" s="315"/>
      <c r="X881" s="315"/>
      <c r="Y881" s="315"/>
      <c r="Z881" s="315"/>
      <c r="AA881" s="315"/>
      <c r="AB881" s="317"/>
    </row>
    <row r="882" spans="2:28" customFormat="1" ht="15" customHeight="1" x14ac:dyDescent="0.25">
      <c r="B882" s="282"/>
      <c r="C882" s="271"/>
      <c r="D882" s="330"/>
      <c r="E882" s="330"/>
      <c r="F882" s="330"/>
      <c r="G882" s="330"/>
      <c r="H882" s="330"/>
      <c r="I882" s="371"/>
      <c r="J882" s="371"/>
      <c r="K882" s="331"/>
      <c r="L882" s="371"/>
      <c r="M882" s="330"/>
      <c r="N882" s="330"/>
      <c r="O882" s="330"/>
      <c r="P882" s="330"/>
      <c r="Q882" s="330"/>
      <c r="R882" s="382"/>
      <c r="S882" s="315"/>
      <c r="T882" s="316"/>
      <c r="U882" s="315"/>
      <c r="V882" s="315"/>
      <c r="W882" s="315"/>
      <c r="X882" s="315"/>
      <c r="Y882" s="315"/>
      <c r="Z882" s="315"/>
      <c r="AA882" s="315"/>
      <c r="AB882" s="317"/>
    </row>
    <row r="883" spans="2:28" customFormat="1" ht="15" customHeight="1" x14ac:dyDescent="0.25">
      <c r="B883" s="282"/>
      <c r="C883" s="271"/>
      <c r="D883" s="330"/>
      <c r="E883" s="330"/>
      <c r="F883" s="330"/>
      <c r="G883" s="330"/>
      <c r="H883" s="330"/>
      <c r="I883" s="371"/>
      <c r="J883" s="371"/>
      <c r="K883" s="331"/>
      <c r="L883" s="371"/>
      <c r="M883" s="330"/>
      <c r="N883" s="330"/>
      <c r="O883" s="330"/>
      <c r="P883" s="330"/>
      <c r="Q883" s="330"/>
      <c r="R883" s="382"/>
      <c r="S883" s="315"/>
      <c r="T883" s="316"/>
      <c r="U883" s="315"/>
      <c r="V883" s="315"/>
      <c r="W883" s="315"/>
      <c r="X883" s="315"/>
      <c r="Y883" s="315"/>
      <c r="Z883" s="315"/>
      <c r="AA883" s="315"/>
      <c r="AB883" s="317"/>
    </row>
    <row r="884" spans="2:28" customFormat="1" ht="15" customHeight="1" x14ac:dyDescent="0.25">
      <c r="B884" s="282"/>
      <c r="C884" s="271"/>
      <c r="D884" s="330"/>
      <c r="E884" s="330"/>
      <c r="F884" s="330"/>
      <c r="G884" s="330"/>
      <c r="H884" s="330"/>
      <c r="I884" s="371"/>
      <c r="J884" s="371"/>
      <c r="K884" s="331"/>
      <c r="L884" s="371"/>
      <c r="M884" s="330"/>
      <c r="N884" s="330"/>
      <c r="O884" s="330"/>
      <c r="P884" s="330"/>
      <c r="Q884" s="330"/>
      <c r="R884" s="382"/>
      <c r="S884" s="315"/>
      <c r="T884" s="316"/>
      <c r="U884" s="315"/>
      <c r="V884" s="315"/>
      <c r="W884" s="315"/>
      <c r="X884" s="315"/>
      <c r="Y884" s="315"/>
      <c r="Z884" s="315"/>
      <c r="AA884" s="315"/>
      <c r="AB884" s="317"/>
    </row>
    <row r="885" spans="2:28" customFormat="1" ht="15" customHeight="1" x14ac:dyDescent="0.25">
      <c r="B885" s="282"/>
      <c r="C885" s="271"/>
      <c r="D885" s="330"/>
      <c r="E885" s="330"/>
      <c r="F885" s="330"/>
      <c r="G885" s="330"/>
      <c r="H885" s="330"/>
      <c r="I885" s="371"/>
      <c r="J885" s="371"/>
      <c r="K885" s="331"/>
      <c r="L885" s="371"/>
      <c r="M885" s="330"/>
      <c r="N885" s="330"/>
      <c r="O885" s="330"/>
      <c r="P885" s="330"/>
      <c r="Q885" s="330"/>
      <c r="R885" s="382"/>
      <c r="S885" s="315"/>
      <c r="T885" s="316"/>
      <c r="U885" s="315"/>
      <c r="V885" s="315"/>
      <c r="W885" s="315"/>
      <c r="X885" s="315"/>
      <c r="Y885" s="315"/>
      <c r="Z885" s="315"/>
      <c r="AA885" s="315"/>
      <c r="AB885" s="317"/>
    </row>
    <row r="886" spans="2:28" customFormat="1" ht="15" customHeight="1" x14ac:dyDescent="0.25">
      <c r="B886" s="282"/>
      <c r="C886" s="271"/>
      <c r="D886" s="330"/>
      <c r="E886" s="330"/>
      <c r="F886" s="330"/>
      <c r="G886" s="330"/>
      <c r="H886" s="330"/>
      <c r="I886" s="371"/>
      <c r="J886" s="371"/>
      <c r="K886" s="331"/>
      <c r="L886" s="371"/>
      <c r="M886" s="330"/>
      <c r="N886" s="330"/>
      <c r="O886" s="330"/>
      <c r="P886" s="330"/>
      <c r="Q886" s="330"/>
      <c r="R886" s="382"/>
      <c r="S886" s="315"/>
      <c r="T886" s="316"/>
      <c r="U886" s="315"/>
      <c r="V886" s="315"/>
      <c r="W886" s="315"/>
      <c r="X886" s="315"/>
      <c r="Y886" s="315"/>
      <c r="Z886" s="315"/>
      <c r="AA886" s="315"/>
      <c r="AB886" s="317"/>
    </row>
    <row r="887" spans="2:28" customFormat="1" ht="15" customHeight="1" x14ac:dyDescent="0.25">
      <c r="B887" s="282"/>
      <c r="C887" s="271"/>
      <c r="D887" s="330"/>
      <c r="E887" s="330"/>
      <c r="F887" s="330"/>
      <c r="G887" s="330"/>
      <c r="H887" s="330"/>
      <c r="I887" s="371"/>
      <c r="J887" s="371"/>
      <c r="K887" s="331"/>
      <c r="L887" s="371"/>
      <c r="M887" s="330"/>
      <c r="N887" s="330"/>
      <c r="O887" s="330"/>
      <c r="P887" s="330"/>
      <c r="Q887" s="330"/>
      <c r="R887" s="382"/>
      <c r="S887" s="315"/>
      <c r="T887" s="316"/>
      <c r="U887" s="315"/>
      <c r="V887" s="315"/>
      <c r="W887" s="315"/>
      <c r="X887" s="315"/>
      <c r="Y887" s="315"/>
      <c r="Z887" s="315"/>
      <c r="AA887" s="315"/>
      <c r="AB887" s="317"/>
    </row>
    <row r="888" spans="2:28" customFormat="1" ht="15" customHeight="1" x14ac:dyDescent="0.25">
      <c r="B888" s="282"/>
      <c r="C888" s="271"/>
      <c r="D888" s="330"/>
      <c r="E888" s="330"/>
      <c r="F888" s="330"/>
      <c r="G888" s="330"/>
      <c r="H888" s="330"/>
      <c r="I888" s="371"/>
      <c r="J888" s="371"/>
      <c r="K888" s="331"/>
      <c r="L888" s="371"/>
      <c r="M888" s="330"/>
      <c r="N888" s="330"/>
      <c r="O888" s="330"/>
      <c r="P888" s="330"/>
      <c r="Q888" s="330"/>
      <c r="R888" s="382"/>
      <c r="S888" s="315"/>
      <c r="T888" s="316"/>
      <c r="U888" s="315"/>
      <c r="V888" s="315"/>
      <c r="W888" s="315"/>
      <c r="X888" s="315"/>
      <c r="Y888" s="315"/>
      <c r="Z888" s="315"/>
      <c r="AA888" s="315"/>
      <c r="AB888" s="317"/>
    </row>
    <row r="889" spans="2:28" customFormat="1" ht="15" customHeight="1" x14ac:dyDescent="0.25">
      <c r="B889" s="282"/>
      <c r="C889" s="271"/>
      <c r="D889" s="330"/>
      <c r="E889" s="330"/>
      <c r="F889" s="330"/>
      <c r="G889" s="330"/>
      <c r="H889" s="330"/>
      <c r="I889" s="371"/>
      <c r="J889" s="371"/>
      <c r="K889" s="331"/>
      <c r="L889" s="371"/>
      <c r="M889" s="330"/>
      <c r="N889" s="330"/>
      <c r="O889" s="330"/>
      <c r="P889" s="330"/>
      <c r="Q889" s="330"/>
      <c r="R889" s="382"/>
      <c r="S889" s="315"/>
      <c r="T889" s="316"/>
      <c r="U889" s="315"/>
      <c r="V889" s="315"/>
      <c r="W889" s="315"/>
      <c r="X889" s="315"/>
      <c r="Y889" s="315"/>
      <c r="Z889" s="315"/>
      <c r="AA889" s="315"/>
      <c r="AB889" s="317"/>
    </row>
    <row r="890" spans="2:28" customFormat="1" ht="15" customHeight="1" x14ac:dyDescent="0.25">
      <c r="B890" s="282"/>
      <c r="C890" s="271"/>
      <c r="D890" s="330"/>
      <c r="E890" s="330"/>
      <c r="F890" s="330"/>
      <c r="G890" s="330"/>
      <c r="H890" s="330"/>
      <c r="I890" s="371"/>
      <c r="J890" s="371"/>
      <c r="K890" s="331"/>
      <c r="L890" s="371"/>
      <c r="M890" s="330"/>
      <c r="N890" s="330"/>
      <c r="O890" s="330"/>
      <c r="P890" s="330"/>
      <c r="Q890" s="330"/>
      <c r="R890" s="382"/>
      <c r="S890" s="315"/>
      <c r="T890" s="316"/>
      <c r="U890" s="315"/>
      <c r="V890" s="315"/>
      <c r="W890" s="315"/>
      <c r="X890" s="315"/>
      <c r="Y890" s="315"/>
      <c r="Z890" s="315"/>
      <c r="AA890" s="315"/>
      <c r="AB890" s="317"/>
    </row>
    <row r="891" spans="2:28" customFormat="1" ht="15" customHeight="1" x14ac:dyDescent="0.25">
      <c r="B891" s="282"/>
      <c r="C891" s="271"/>
      <c r="D891" s="330"/>
      <c r="E891" s="330"/>
      <c r="F891" s="330"/>
      <c r="G891" s="330"/>
      <c r="H891" s="330"/>
      <c r="I891" s="371"/>
      <c r="J891" s="371"/>
      <c r="K891" s="331"/>
      <c r="L891" s="371"/>
      <c r="M891" s="330"/>
      <c r="N891" s="330"/>
      <c r="O891" s="330"/>
      <c r="P891" s="330"/>
      <c r="Q891" s="330"/>
      <c r="R891" s="382"/>
      <c r="S891" s="315"/>
      <c r="T891" s="316"/>
      <c r="U891" s="315"/>
      <c r="V891" s="315"/>
      <c r="W891" s="315"/>
      <c r="X891" s="315"/>
      <c r="Y891" s="315"/>
      <c r="Z891" s="315"/>
      <c r="AA891" s="315"/>
      <c r="AB891" s="317"/>
    </row>
    <row r="892" spans="2:28" customFormat="1" ht="15" customHeight="1" x14ac:dyDescent="0.25">
      <c r="B892" s="282"/>
      <c r="C892" s="271"/>
      <c r="D892" s="330"/>
      <c r="E892" s="330"/>
      <c r="F892" s="330"/>
      <c r="G892" s="330"/>
      <c r="H892" s="330"/>
      <c r="I892" s="371"/>
      <c r="J892" s="371"/>
      <c r="K892" s="331"/>
      <c r="L892" s="371"/>
      <c r="M892" s="330"/>
      <c r="N892" s="330"/>
      <c r="O892" s="330"/>
      <c r="P892" s="330"/>
      <c r="Q892" s="330"/>
      <c r="R892" s="382"/>
      <c r="S892" s="315"/>
      <c r="T892" s="316"/>
      <c r="U892" s="315"/>
      <c r="V892" s="315"/>
      <c r="W892" s="315"/>
      <c r="X892" s="315"/>
      <c r="Y892" s="315"/>
      <c r="Z892" s="315"/>
      <c r="AA892" s="315"/>
      <c r="AB892" s="317"/>
    </row>
    <row r="893" spans="2:28" customFormat="1" ht="15" customHeight="1" x14ac:dyDescent="0.25">
      <c r="B893" s="282"/>
      <c r="C893" s="271"/>
      <c r="D893" s="330"/>
      <c r="E893" s="330"/>
      <c r="F893" s="330"/>
      <c r="G893" s="330"/>
      <c r="H893" s="330"/>
      <c r="I893" s="371"/>
      <c r="J893" s="371"/>
      <c r="K893" s="331"/>
      <c r="L893" s="371"/>
      <c r="M893" s="330"/>
      <c r="N893" s="330"/>
      <c r="O893" s="330"/>
      <c r="P893" s="330"/>
      <c r="Q893" s="330"/>
      <c r="R893" s="382"/>
      <c r="S893" s="315"/>
      <c r="T893" s="316"/>
      <c r="U893" s="315"/>
      <c r="V893" s="315"/>
      <c r="W893" s="315"/>
      <c r="X893" s="315"/>
      <c r="Y893" s="315"/>
      <c r="Z893" s="315"/>
      <c r="AA893" s="315"/>
      <c r="AB893" s="317"/>
    </row>
    <row r="894" spans="2:28" customFormat="1" ht="15" customHeight="1" x14ac:dyDescent="0.25">
      <c r="B894" s="282"/>
      <c r="C894" s="271"/>
      <c r="D894" s="330"/>
      <c r="E894" s="330"/>
      <c r="F894" s="330"/>
      <c r="G894" s="330"/>
      <c r="H894" s="330"/>
      <c r="I894" s="371"/>
      <c r="J894" s="371"/>
      <c r="K894" s="331"/>
      <c r="L894" s="371"/>
      <c r="M894" s="330"/>
      <c r="N894" s="330"/>
      <c r="O894" s="330"/>
      <c r="P894" s="330"/>
      <c r="Q894" s="330"/>
      <c r="R894" s="382"/>
      <c r="S894" s="315"/>
      <c r="T894" s="316"/>
      <c r="U894" s="315"/>
      <c r="V894" s="315"/>
      <c r="W894" s="315"/>
      <c r="X894" s="315"/>
      <c r="Y894" s="315"/>
      <c r="Z894" s="315"/>
      <c r="AA894" s="315"/>
      <c r="AB894" s="317"/>
    </row>
    <row r="895" spans="2:28" customFormat="1" ht="15" customHeight="1" x14ac:dyDescent="0.25">
      <c r="B895" s="282"/>
      <c r="C895" s="271"/>
      <c r="D895" s="330"/>
      <c r="E895" s="330"/>
      <c r="F895" s="330"/>
      <c r="G895" s="330"/>
      <c r="H895" s="330"/>
      <c r="I895" s="371"/>
      <c r="J895" s="371"/>
      <c r="K895" s="331"/>
      <c r="L895" s="371"/>
      <c r="M895" s="330"/>
      <c r="N895" s="330"/>
      <c r="O895" s="330"/>
      <c r="P895" s="330"/>
      <c r="Q895" s="330"/>
      <c r="R895" s="382"/>
      <c r="S895" s="315"/>
      <c r="T895" s="316"/>
      <c r="U895" s="315"/>
      <c r="V895" s="315"/>
      <c r="W895" s="315"/>
      <c r="X895" s="315"/>
      <c r="Y895" s="315"/>
      <c r="Z895" s="315"/>
      <c r="AA895" s="315"/>
      <c r="AB895" s="317"/>
    </row>
    <row r="896" spans="2:28" customFormat="1" ht="15" customHeight="1" x14ac:dyDescent="0.25">
      <c r="B896" s="282"/>
      <c r="C896" s="271"/>
      <c r="D896" s="330"/>
      <c r="E896" s="330"/>
      <c r="F896" s="330"/>
      <c r="G896" s="330"/>
      <c r="H896" s="330"/>
      <c r="I896" s="371"/>
      <c r="J896" s="371"/>
      <c r="K896" s="331"/>
      <c r="L896" s="371"/>
      <c r="M896" s="330"/>
      <c r="N896" s="330"/>
      <c r="O896" s="330"/>
      <c r="P896" s="330"/>
      <c r="Q896" s="330"/>
      <c r="R896" s="382"/>
      <c r="S896" s="315"/>
      <c r="T896" s="316"/>
      <c r="U896" s="315"/>
      <c r="V896" s="315"/>
      <c r="W896" s="315"/>
      <c r="X896" s="315"/>
      <c r="Y896" s="315"/>
      <c r="Z896" s="315"/>
      <c r="AA896" s="315"/>
      <c r="AB896" s="317"/>
    </row>
    <row r="897" spans="2:28" customFormat="1" ht="15" customHeight="1" x14ac:dyDescent="0.25">
      <c r="B897" s="282"/>
      <c r="C897" s="271"/>
      <c r="D897" s="330"/>
      <c r="E897" s="330"/>
      <c r="F897" s="330"/>
      <c r="G897" s="330"/>
      <c r="H897" s="330"/>
      <c r="I897" s="371"/>
      <c r="J897" s="371"/>
      <c r="K897" s="331"/>
      <c r="L897" s="371"/>
      <c r="M897" s="330"/>
      <c r="N897" s="330"/>
      <c r="O897" s="330"/>
      <c r="P897" s="330"/>
      <c r="Q897" s="330"/>
      <c r="R897" s="382"/>
      <c r="S897" s="315"/>
      <c r="T897" s="316"/>
      <c r="U897" s="315"/>
      <c r="V897" s="315"/>
      <c r="W897" s="315"/>
      <c r="X897" s="315"/>
      <c r="Y897" s="315"/>
      <c r="Z897" s="315"/>
      <c r="AA897" s="315"/>
      <c r="AB897" s="317"/>
    </row>
    <row r="898" spans="2:28" customFormat="1" ht="15" customHeight="1" x14ac:dyDescent="0.25">
      <c r="B898" s="282"/>
      <c r="C898" s="271"/>
      <c r="D898" s="330"/>
      <c r="E898" s="330"/>
      <c r="F898" s="330"/>
      <c r="G898" s="330"/>
      <c r="H898" s="330"/>
      <c r="I898" s="371"/>
      <c r="J898" s="371"/>
      <c r="K898" s="331"/>
      <c r="L898" s="371"/>
      <c r="M898" s="330"/>
      <c r="N898" s="330"/>
      <c r="O898" s="330"/>
      <c r="P898" s="330"/>
      <c r="Q898" s="330"/>
      <c r="R898" s="382"/>
      <c r="S898" s="315"/>
      <c r="T898" s="316"/>
      <c r="U898" s="315"/>
      <c r="V898" s="315"/>
      <c r="W898" s="315"/>
      <c r="X898" s="315"/>
      <c r="Y898" s="315"/>
      <c r="Z898" s="315"/>
      <c r="AA898" s="315"/>
      <c r="AB898" s="317"/>
    </row>
    <row r="899" spans="2:28" customFormat="1" ht="15" customHeight="1" x14ac:dyDescent="0.25">
      <c r="B899" s="282"/>
      <c r="C899" s="271"/>
      <c r="D899" s="330"/>
      <c r="E899" s="330"/>
      <c r="F899" s="330"/>
      <c r="G899" s="330"/>
      <c r="H899" s="330"/>
      <c r="I899" s="371"/>
      <c r="J899" s="371"/>
      <c r="K899" s="331"/>
      <c r="L899" s="371"/>
      <c r="M899" s="330"/>
      <c r="N899" s="330"/>
      <c r="O899" s="330"/>
      <c r="P899" s="330"/>
      <c r="Q899" s="330"/>
      <c r="R899" s="382"/>
      <c r="S899" s="315"/>
      <c r="T899" s="316"/>
      <c r="U899" s="315"/>
      <c r="V899" s="315"/>
      <c r="W899" s="315"/>
      <c r="X899" s="315"/>
      <c r="Y899" s="315"/>
      <c r="Z899" s="315"/>
      <c r="AA899" s="315"/>
      <c r="AB899" s="317"/>
    </row>
    <row r="900" spans="2:28" customFormat="1" ht="15" customHeight="1" x14ac:dyDescent="0.25">
      <c r="B900" s="282"/>
      <c r="C900" s="271"/>
      <c r="D900" s="330"/>
      <c r="E900" s="330"/>
      <c r="F900" s="330"/>
      <c r="G900" s="330"/>
      <c r="H900" s="330"/>
      <c r="I900" s="371"/>
      <c r="J900" s="371"/>
      <c r="K900" s="331"/>
      <c r="L900" s="371"/>
      <c r="M900" s="330"/>
      <c r="N900" s="330"/>
      <c r="O900" s="330"/>
      <c r="P900" s="330"/>
      <c r="Q900" s="330"/>
      <c r="R900" s="382"/>
      <c r="S900" s="315"/>
      <c r="T900" s="316"/>
      <c r="U900" s="315"/>
      <c r="V900" s="315"/>
      <c r="W900" s="315"/>
      <c r="X900" s="315"/>
      <c r="Y900" s="315"/>
      <c r="Z900" s="315"/>
      <c r="AA900" s="315"/>
      <c r="AB900" s="317"/>
    </row>
    <row r="901" spans="2:28" customFormat="1" ht="15" customHeight="1" x14ac:dyDescent="0.25">
      <c r="B901" s="282"/>
      <c r="C901" s="271"/>
      <c r="D901" s="330"/>
      <c r="E901" s="330"/>
      <c r="F901" s="330"/>
      <c r="G901" s="330"/>
      <c r="H901" s="330"/>
      <c r="I901" s="371"/>
      <c r="J901" s="371"/>
      <c r="K901" s="331"/>
      <c r="L901" s="371"/>
      <c r="M901" s="330"/>
      <c r="N901" s="330"/>
      <c r="O901" s="330"/>
      <c r="P901" s="330"/>
      <c r="Q901" s="330"/>
      <c r="R901" s="382"/>
      <c r="S901" s="315"/>
      <c r="T901" s="316"/>
      <c r="U901" s="315"/>
      <c r="V901" s="315"/>
      <c r="W901" s="315"/>
      <c r="X901" s="315"/>
      <c r="Y901" s="315"/>
      <c r="Z901" s="315"/>
      <c r="AA901" s="315"/>
      <c r="AB901" s="317"/>
    </row>
    <row r="902" spans="2:28" customFormat="1" ht="15" customHeight="1" x14ac:dyDescent="0.25">
      <c r="B902" s="282"/>
      <c r="C902" s="271"/>
      <c r="D902" s="330"/>
      <c r="E902" s="330"/>
      <c r="F902" s="330"/>
      <c r="G902" s="330"/>
      <c r="H902" s="330"/>
      <c r="I902" s="371"/>
      <c r="J902" s="371"/>
      <c r="K902" s="331"/>
      <c r="L902" s="371"/>
      <c r="M902" s="330"/>
      <c r="N902" s="330"/>
      <c r="O902" s="330"/>
      <c r="P902" s="330"/>
      <c r="Q902" s="330"/>
      <c r="R902" s="382"/>
      <c r="S902" s="315"/>
      <c r="T902" s="316"/>
      <c r="U902" s="315"/>
      <c r="V902" s="315"/>
      <c r="W902" s="315"/>
      <c r="X902" s="315"/>
      <c r="Y902" s="315"/>
      <c r="Z902" s="315"/>
      <c r="AA902" s="315"/>
      <c r="AB902" s="317"/>
    </row>
    <row r="903" spans="2:28" customFormat="1" ht="15" customHeight="1" x14ac:dyDescent="0.25">
      <c r="B903" s="282"/>
      <c r="C903" s="271"/>
      <c r="D903" s="330"/>
      <c r="E903" s="330"/>
      <c r="F903" s="330"/>
      <c r="G903" s="330"/>
      <c r="H903" s="330"/>
      <c r="I903" s="371"/>
      <c r="J903" s="371"/>
      <c r="K903" s="331"/>
      <c r="L903" s="371"/>
      <c r="M903" s="330"/>
      <c r="N903" s="330"/>
      <c r="O903" s="330"/>
      <c r="P903" s="330"/>
      <c r="Q903" s="330"/>
      <c r="R903" s="382"/>
      <c r="S903" s="315"/>
      <c r="T903" s="316"/>
      <c r="U903" s="315"/>
      <c r="V903" s="315"/>
      <c r="W903" s="315"/>
      <c r="X903" s="315"/>
      <c r="Y903" s="315"/>
      <c r="Z903" s="315"/>
      <c r="AA903" s="315"/>
      <c r="AB903" s="317"/>
    </row>
    <row r="904" spans="2:28" customFormat="1" ht="15" customHeight="1" x14ac:dyDescent="0.25">
      <c r="B904" s="282"/>
      <c r="C904" s="271"/>
      <c r="D904" s="330"/>
      <c r="E904" s="330"/>
      <c r="F904" s="330"/>
      <c r="G904" s="330"/>
      <c r="H904" s="330"/>
      <c r="I904" s="371"/>
      <c r="J904" s="371"/>
      <c r="K904" s="331"/>
      <c r="L904" s="371"/>
      <c r="M904" s="330"/>
      <c r="N904" s="330"/>
      <c r="O904" s="330"/>
      <c r="P904" s="330"/>
      <c r="Q904" s="330"/>
      <c r="R904" s="382"/>
      <c r="S904" s="315"/>
      <c r="T904" s="316"/>
      <c r="U904" s="315"/>
      <c r="V904" s="315"/>
      <c r="W904" s="315"/>
      <c r="X904" s="315"/>
      <c r="Y904" s="315"/>
      <c r="Z904" s="315"/>
      <c r="AA904" s="315"/>
      <c r="AB904" s="317"/>
    </row>
    <row r="905" spans="2:28" customFormat="1" ht="15" customHeight="1" x14ac:dyDescent="0.25">
      <c r="B905" s="282"/>
      <c r="C905" s="271"/>
      <c r="D905" s="330"/>
      <c r="E905" s="330"/>
      <c r="F905" s="330"/>
      <c r="G905" s="330"/>
      <c r="H905" s="330"/>
      <c r="I905" s="371"/>
      <c r="J905" s="371"/>
      <c r="K905" s="331"/>
      <c r="L905" s="371"/>
      <c r="M905" s="330"/>
      <c r="N905" s="330"/>
      <c r="O905" s="330"/>
      <c r="P905" s="330"/>
      <c r="Q905" s="330"/>
      <c r="R905" s="382"/>
      <c r="S905" s="315"/>
      <c r="T905" s="316"/>
      <c r="U905" s="315"/>
      <c r="V905" s="315"/>
      <c r="W905" s="315"/>
      <c r="X905" s="315"/>
      <c r="Y905" s="315"/>
      <c r="Z905" s="315"/>
      <c r="AA905" s="315"/>
      <c r="AB905" s="317"/>
    </row>
    <row r="906" spans="2:28" customFormat="1" ht="15" customHeight="1" x14ac:dyDescent="0.25">
      <c r="B906" s="282"/>
      <c r="C906" s="271"/>
      <c r="D906" s="330"/>
      <c r="E906" s="330"/>
      <c r="F906" s="330"/>
      <c r="G906" s="330"/>
      <c r="H906" s="330"/>
      <c r="I906" s="371"/>
      <c r="J906" s="371"/>
      <c r="K906" s="331"/>
      <c r="L906" s="371"/>
      <c r="M906" s="330"/>
      <c r="N906" s="330"/>
      <c r="O906" s="330"/>
      <c r="P906" s="330"/>
      <c r="Q906" s="330"/>
      <c r="R906" s="382"/>
      <c r="S906" s="315"/>
      <c r="T906" s="316"/>
      <c r="U906" s="315"/>
      <c r="V906" s="315"/>
      <c r="W906" s="315"/>
      <c r="X906" s="315"/>
      <c r="Y906" s="315"/>
      <c r="Z906" s="315"/>
      <c r="AA906" s="315"/>
      <c r="AB906" s="317"/>
    </row>
    <row r="907" spans="2:28" customFormat="1" ht="15" customHeight="1" x14ac:dyDescent="0.25">
      <c r="B907" s="282"/>
      <c r="C907" s="271"/>
      <c r="D907" s="330"/>
      <c r="E907" s="330"/>
      <c r="F907" s="330"/>
      <c r="G907" s="330"/>
      <c r="H907" s="330"/>
      <c r="I907" s="371"/>
      <c r="J907" s="371"/>
      <c r="K907" s="331"/>
      <c r="L907" s="371"/>
      <c r="M907" s="330"/>
      <c r="N907" s="330"/>
      <c r="O907" s="330"/>
      <c r="P907" s="330"/>
      <c r="Q907" s="330"/>
      <c r="R907" s="382"/>
      <c r="S907" s="315"/>
      <c r="T907" s="316"/>
      <c r="U907" s="315"/>
      <c r="V907" s="315"/>
      <c r="W907" s="315"/>
      <c r="X907" s="315"/>
      <c r="Y907" s="315"/>
      <c r="Z907" s="315"/>
      <c r="AA907" s="315"/>
      <c r="AB907" s="317"/>
    </row>
    <row r="908" spans="2:28" customFormat="1" ht="15" customHeight="1" x14ac:dyDescent="0.25">
      <c r="B908" s="282"/>
      <c r="C908" s="271"/>
      <c r="D908" s="330"/>
      <c r="E908" s="330"/>
      <c r="F908" s="330"/>
      <c r="G908" s="330"/>
      <c r="H908" s="330"/>
      <c r="I908" s="371"/>
      <c r="J908" s="371"/>
      <c r="K908" s="331"/>
      <c r="L908" s="371"/>
      <c r="M908" s="330"/>
      <c r="N908" s="330"/>
      <c r="O908" s="330"/>
      <c r="P908" s="330"/>
      <c r="Q908" s="330"/>
      <c r="R908" s="382"/>
      <c r="S908" s="315"/>
      <c r="T908" s="316"/>
      <c r="U908" s="315"/>
      <c r="V908" s="315"/>
      <c r="W908" s="315"/>
      <c r="X908" s="315"/>
      <c r="Y908" s="315"/>
      <c r="Z908" s="315"/>
      <c r="AA908" s="315"/>
      <c r="AB908" s="317"/>
    </row>
    <row r="909" spans="2:28" customFormat="1" ht="15" customHeight="1" x14ac:dyDescent="0.25">
      <c r="B909" s="282"/>
      <c r="C909" s="271"/>
      <c r="D909" s="330"/>
      <c r="E909" s="330"/>
      <c r="F909" s="330"/>
      <c r="G909" s="330"/>
      <c r="H909" s="330"/>
      <c r="I909" s="371"/>
      <c r="J909" s="371"/>
      <c r="K909" s="331"/>
      <c r="L909" s="371"/>
      <c r="M909" s="330"/>
      <c r="N909" s="330"/>
      <c r="O909" s="330"/>
      <c r="P909" s="330"/>
      <c r="Q909" s="330"/>
      <c r="R909" s="382"/>
      <c r="S909" s="315"/>
      <c r="T909" s="316"/>
      <c r="U909" s="315"/>
      <c r="V909" s="315"/>
      <c r="W909" s="315"/>
      <c r="X909" s="315"/>
      <c r="Y909" s="315"/>
      <c r="Z909" s="315"/>
      <c r="AA909" s="315"/>
      <c r="AB909" s="317"/>
    </row>
    <row r="910" spans="2:28" customFormat="1" ht="15" customHeight="1" x14ac:dyDescent="0.25">
      <c r="B910" s="282"/>
      <c r="C910" s="271"/>
      <c r="D910" s="330"/>
      <c r="E910" s="330"/>
      <c r="F910" s="330"/>
      <c r="G910" s="330"/>
      <c r="H910" s="330"/>
      <c r="I910" s="371"/>
      <c r="J910" s="371"/>
      <c r="K910" s="331"/>
      <c r="L910" s="371"/>
      <c r="M910" s="330"/>
      <c r="N910" s="330"/>
      <c r="O910" s="330"/>
      <c r="P910" s="330"/>
      <c r="Q910" s="330"/>
      <c r="R910" s="382"/>
      <c r="S910" s="315"/>
      <c r="T910" s="316"/>
      <c r="U910" s="315"/>
      <c r="V910" s="315"/>
      <c r="W910" s="315"/>
      <c r="X910" s="315"/>
      <c r="Y910" s="315"/>
      <c r="Z910" s="315"/>
      <c r="AA910" s="315"/>
      <c r="AB910" s="317"/>
    </row>
    <row r="911" spans="2:28" customFormat="1" ht="15" customHeight="1" x14ac:dyDescent="0.25">
      <c r="B911" s="282"/>
      <c r="C911" s="271"/>
      <c r="D911" s="330"/>
      <c r="E911" s="330"/>
      <c r="F911" s="330"/>
      <c r="G911" s="330"/>
      <c r="H911" s="330"/>
      <c r="I911" s="371"/>
      <c r="J911" s="371"/>
      <c r="K911" s="331"/>
      <c r="L911" s="371"/>
      <c r="M911" s="330"/>
      <c r="N911" s="330"/>
      <c r="O911" s="330"/>
      <c r="P911" s="330"/>
      <c r="Q911" s="330"/>
      <c r="R911" s="382"/>
      <c r="S911" s="315"/>
      <c r="T911" s="316"/>
      <c r="U911" s="315"/>
      <c r="V911" s="315"/>
      <c r="W911" s="315"/>
      <c r="X911" s="315"/>
      <c r="Y911" s="315"/>
      <c r="Z911" s="315"/>
      <c r="AA911" s="315"/>
      <c r="AB911" s="317"/>
    </row>
    <row r="912" spans="2:28" customFormat="1" ht="15" customHeight="1" x14ac:dyDescent="0.25">
      <c r="B912" s="282"/>
      <c r="C912" s="271"/>
      <c r="D912" s="330"/>
      <c r="E912" s="330"/>
      <c r="F912" s="330"/>
      <c r="G912" s="330"/>
      <c r="H912" s="330"/>
      <c r="I912" s="371"/>
      <c r="J912" s="371"/>
      <c r="K912" s="331"/>
      <c r="L912" s="371"/>
      <c r="M912" s="330"/>
      <c r="N912" s="330"/>
      <c r="O912" s="330"/>
      <c r="P912" s="330"/>
      <c r="Q912" s="330"/>
      <c r="R912" s="382"/>
      <c r="S912" s="315"/>
      <c r="T912" s="316"/>
      <c r="U912" s="315"/>
      <c r="V912" s="315"/>
      <c r="W912" s="315"/>
      <c r="X912" s="315"/>
      <c r="Y912" s="315"/>
      <c r="Z912" s="315"/>
      <c r="AA912" s="315"/>
      <c r="AB912" s="317"/>
    </row>
    <row r="913" spans="2:28" customFormat="1" ht="15" customHeight="1" x14ac:dyDescent="0.25">
      <c r="B913" s="282"/>
      <c r="C913" s="271"/>
      <c r="D913" s="330"/>
      <c r="E913" s="330"/>
      <c r="F913" s="330"/>
      <c r="G913" s="330"/>
      <c r="H913" s="330"/>
      <c r="I913" s="371"/>
      <c r="J913" s="371"/>
      <c r="K913" s="331"/>
      <c r="L913" s="371"/>
      <c r="M913" s="330"/>
      <c r="N913" s="330"/>
      <c r="O913" s="330"/>
      <c r="P913" s="330"/>
      <c r="Q913" s="330"/>
      <c r="R913" s="382"/>
      <c r="S913" s="315"/>
      <c r="T913" s="316"/>
      <c r="U913" s="315"/>
      <c r="V913" s="315"/>
      <c r="W913" s="315"/>
      <c r="X913" s="315"/>
      <c r="Y913" s="315"/>
      <c r="Z913" s="315"/>
      <c r="AA913" s="315"/>
      <c r="AB913" s="317"/>
    </row>
    <row r="914" spans="2:28" customFormat="1" ht="15" customHeight="1" x14ac:dyDescent="0.25">
      <c r="B914" s="282"/>
      <c r="C914" s="271"/>
      <c r="D914" s="330"/>
      <c r="E914" s="330"/>
      <c r="F914" s="330"/>
      <c r="G914" s="330"/>
      <c r="H914" s="330"/>
      <c r="I914" s="371"/>
      <c r="J914" s="371"/>
      <c r="K914" s="331"/>
      <c r="L914" s="371"/>
      <c r="M914" s="330"/>
      <c r="N914" s="330"/>
      <c r="O914" s="330"/>
      <c r="P914" s="330"/>
      <c r="Q914" s="330"/>
      <c r="R914" s="382"/>
      <c r="S914" s="315"/>
      <c r="T914" s="316"/>
      <c r="U914" s="315"/>
      <c r="V914" s="315"/>
      <c r="W914" s="315"/>
      <c r="X914" s="315"/>
      <c r="Y914" s="315"/>
      <c r="Z914" s="315"/>
      <c r="AA914" s="315"/>
      <c r="AB914" s="317"/>
    </row>
    <row r="915" spans="2:28" customFormat="1" ht="15" customHeight="1" x14ac:dyDescent="0.25">
      <c r="B915" s="282"/>
      <c r="C915" s="271"/>
      <c r="D915" s="330"/>
      <c r="E915" s="330"/>
      <c r="F915" s="330"/>
      <c r="G915" s="330"/>
      <c r="H915" s="330"/>
      <c r="I915" s="371"/>
      <c r="J915" s="371"/>
      <c r="K915" s="331"/>
      <c r="L915" s="371"/>
      <c r="M915" s="330"/>
      <c r="N915" s="330"/>
      <c r="O915" s="330"/>
      <c r="P915" s="330"/>
      <c r="Q915" s="330"/>
      <c r="R915" s="382"/>
      <c r="S915" s="315"/>
      <c r="T915" s="316"/>
      <c r="U915" s="315"/>
      <c r="V915" s="315"/>
      <c r="W915" s="315"/>
      <c r="X915" s="315"/>
      <c r="Y915" s="315"/>
      <c r="Z915" s="315"/>
      <c r="AA915" s="315"/>
      <c r="AB915" s="317"/>
    </row>
    <row r="916" spans="2:28" customFormat="1" ht="15" customHeight="1" x14ac:dyDescent="0.25">
      <c r="B916" s="282"/>
      <c r="C916" s="271"/>
      <c r="D916" s="330"/>
      <c r="E916" s="330"/>
      <c r="F916" s="330"/>
      <c r="G916" s="330"/>
      <c r="H916" s="330"/>
      <c r="I916" s="371"/>
      <c r="J916" s="371"/>
      <c r="K916" s="331"/>
      <c r="L916" s="371"/>
      <c r="M916" s="330"/>
      <c r="N916" s="330"/>
      <c r="O916" s="330"/>
      <c r="P916" s="330"/>
      <c r="Q916" s="330"/>
      <c r="R916" s="382"/>
      <c r="S916" s="315"/>
      <c r="T916" s="316"/>
      <c r="U916" s="315"/>
      <c r="V916" s="315"/>
      <c r="W916" s="315"/>
      <c r="X916" s="315"/>
      <c r="Y916" s="315"/>
      <c r="Z916" s="315"/>
      <c r="AA916" s="315"/>
      <c r="AB916" s="317"/>
    </row>
    <row r="917" spans="2:28" customFormat="1" ht="15" customHeight="1" x14ac:dyDescent="0.25">
      <c r="B917" s="282"/>
      <c r="C917" s="271"/>
      <c r="D917" s="330"/>
      <c r="E917" s="330"/>
      <c r="F917" s="330"/>
      <c r="G917" s="330"/>
      <c r="H917" s="330"/>
      <c r="I917" s="371"/>
      <c r="J917" s="371"/>
      <c r="K917" s="331"/>
      <c r="L917" s="371"/>
      <c r="M917" s="330"/>
      <c r="N917" s="330"/>
      <c r="O917" s="330"/>
      <c r="P917" s="330"/>
      <c r="Q917" s="330"/>
      <c r="R917" s="382"/>
      <c r="S917" s="315"/>
      <c r="T917" s="316"/>
      <c r="U917" s="315"/>
      <c r="V917" s="315"/>
      <c r="W917" s="315"/>
      <c r="X917" s="315"/>
      <c r="Y917" s="315"/>
      <c r="Z917" s="315"/>
      <c r="AA917" s="315"/>
      <c r="AB917" s="317"/>
    </row>
    <row r="918" spans="2:28" customFormat="1" ht="15" customHeight="1" x14ac:dyDescent="0.25">
      <c r="B918" s="282"/>
      <c r="C918" s="271"/>
      <c r="D918" s="330"/>
      <c r="E918" s="330"/>
      <c r="F918" s="330"/>
      <c r="G918" s="330"/>
      <c r="H918" s="330"/>
      <c r="I918" s="371"/>
      <c r="J918" s="371"/>
      <c r="K918" s="331"/>
      <c r="L918" s="371"/>
      <c r="M918" s="330"/>
      <c r="N918" s="330"/>
      <c r="O918" s="330"/>
      <c r="P918" s="330"/>
      <c r="Q918" s="330"/>
      <c r="R918" s="382"/>
      <c r="S918" s="315"/>
      <c r="T918" s="316"/>
      <c r="U918" s="315"/>
      <c r="V918" s="315"/>
      <c r="W918" s="315"/>
      <c r="X918" s="315"/>
      <c r="Y918" s="315"/>
      <c r="Z918" s="315"/>
      <c r="AA918" s="315"/>
      <c r="AB918" s="317"/>
    </row>
    <row r="919" spans="2:28" customFormat="1" ht="15" customHeight="1" x14ac:dyDescent="0.25">
      <c r="B919" s="282"/>
      <c r="C919" s="271"/>
      <c r="D919" s="330"/>
      <c r="E919" s="330"/>
      <c r="F919" s="330"/>
      <c r="G919" s="330"/>
      <c r="H919" s="330"/>
      <c r="I919" s="371"/>
      <c r="J919" s="371"/>
      <c r="K919" s="331"/>
      <c r="L919" s="371"/>
      <c r="M919" s="330"/>
      <c r="N919" s="330"/>
      <c r="O919" s="330"/>
      <c r="P919" s="330"/>
      <c r="Q919" s="330"/>
      <c r="R919" s="382"/>
      <c r="S919" s="315"/>
      <c r="T919" s="316"/>
      <c r="U919" s="315"/>
      <c r="V919" s="315"/>
      <c r="W919" s="315"/>
      <c r="X919" s="315"/>
      <c r="Y919" s="315"/>
      <c r="Z919" s="315"/>
      <c r="AA919" s="315"/>
      <c r="AB919" s="317"/>
    </row>
    <row r="920" spans="2:28" customFormat="1" ht="15" customHeight="1" x14ac:dyDescent="0.25">
      <c r="B920" s="282"/>
      <c r="C920" s="271"/>
      <c r="D920" s="330"/>
      <c r="E920" s="330"/>
      <c r="F920" s="330"/>
      <c r="G920" s="330"/>
      <c r="H920" s="330"/>
      <c r="I920" s="371"/>
      <c r="J920" s="371"/>
      <c r="K920" s="331"/>
      <c r="L920" s="371"/>
      <c r="M920" s="330"/>
      <c r="N920" s="330"/>
      <c r="O920" s="330"/>
      <c r="P920" s="330"/>
      <c r="Q920" s="330"/>
      <c r="R920" s="382"/>
      <c r="S920" s="315"/>
      <c r="T920" s="316"/>
      <c r="U920" s="315"/>
      <c r="V920" s="315"/>
      <c r="W920" s="315"/>
      <c r="X920" s="315"/>
      <c r="Y920" s="315"/>
      <c r="Z920" s="315"/>
      <c r="AA920" s="315"/>
      <c r="AB920" s="317"/>
    </row>
    <row r="921" spans="2:28" customFormat="1" ht="15" customHeight="1" x14ac:dyDescent="0.25">
      <c r="B921" s="282"/>
      <c r="C921" s="271"/>
      <c r="D921" s="330"/>
      <c r="E921" s="330"/>
      <c r="F921" s="330"/>
      <c r="G921" s="330"/>
      <c r="H921" s="330"/>
      <c r="I921" s="371"/>
      <c r="J921" s="371"/>
      <c r="K921" s="331"/>
      <c r="L921" s="371"/>
      <c r="M921" s="330"/>
      <c r="N921" s="330"/>
      <c r="O921" s="330"/>
      <c r="P921" s="330"/>
      <c r="Q921" s="330"/>
      <c r="R921" s="382"/>
      <c r="S921" s="315"/>
      <c r="T921" s="316"/>
      <c r="U921" s="315"/>
      <c r="V921" s="315"/>
      <c r="W921" s="315"/>
      <c r="X921" s="315"/>
      <c r="Y921" s="315"/>
      <c r="Z921" s="315"/>
      <c r="AA921" s="315"/>
      <c r="AB921" s="317"/>
    </row>
    <row r="922" spans="2:28" customFormat="1" ht="15" customHeight="1" x14ac:dyDescent="0.25">
      <c r="B922" s="282"/>
      <c r="C922" s="271"/>
      <c r="D922" s="330"/>
      <c r="E922" s="330"/>
      <c r="F922" s="330"/>
      <c r="G922" s="330"/>
      <c r="H922" s="330"/>
      <c r="I922" s="371"/>
      <c r="J922" s="371"/>
      <c r="K922" s="331"/>
      <c r="L922" s="371"/>
      <c r="M922" s="330"/>
      <c r="N922" s="330"/>
      <c r="O922" s="330"/>
      <c r="P922" s="330"/>
      <c r="Q922" s="330"/>
      <c r="R922" s="382"/>
      <c r="S922" s="315"/>
      <c r="T922" s="316"/>
      <c r="U922" s="315"/>
      <c r="V922" s="315"/>
      <c r="W922" s="315"/>
      <c r="X922" s="315"/>
      <c r="Y922" s="315"/>
      <c r="Z922" s="315"/>
      <c r="AA922" s="315"/>
      <c r="AB922" s="317"/>
    </row>
    <row r="923" spans="2:28" customFormat="1" ht="15" customHeight="1" x14ac:dyDescent="0.25">
      <c r="B923" s="282"/>
      <c r="C923" s="271"/>
      <c r="D923" s="330"/>
      <c r="E923" s="330"/>
      <c r="F923" s="330"/>
      <c r="G923" s="330"/>
      <c r="H923" s="330"/>
      <c r="I923" s="371"/>
      <c r="J923" s="371"/>
      <c r="K923" s="331"/>
      <c r="L923" s="371"/>
      <c r="M923" s="330"/>
      <c r="N923" s="330"/>
      <c r="O923" s="330"/>
      <c r="P923" s="330"/>
      <c r="Q923" s="330"/>
      <c r="R923" s="382"/>
      <c r="S923" s="315"/>
      <c r="T923" s="316"/>
      <c r="U923" s="315"/>
      <c r="V923" s="315"/>
      <c r="W923" s="315"/>
      <c r="X923" s="315"/>
      <c r="Y923" s="315"/>
      <c r="Z923" s="315"/>
      <c r="AA923" s="315"/>
      <c r="AB923" s="317"/>
    </row>
    <row r="924" spans="2:28" customFormat="1" ht="15" customHeight="1" x14ac:dyDescent="0.25">
      <c r="B924" s="282"/>
      <c r="C924" s="271"/>
      <c r="D924" s="330"/>
      <c r="E924" s="330"/>
      <c r="F924" s="330"/>
      <c r="G924" s="330"/>
      <c r="H924" s="330"/>
      <c r="I924" s="371"/>
      <c r="J924" s="371"/>
      <c r="K924" s="331"/>
      <c r="L924" s="371"/>
      <c r="M924" s="330"/>
      <c r="N924" s="330"/>
      <c r="O924" s="330"/>
      <c r="P924" s="330"/>
      <c r="Q924" s="330"/>
      <c r="R924" s="382"/>
      <c r="S924" s="315"/>
      <c r="T924" s="316"/>
      <c r="U924" s="315"/>
      <c r="V924" s="315"/>
      <c r="W924" s="315"/>
      <c r="X924" s="315"/>
      <c r="Y924" s="315"/>
      <c r="Z924" s="315"/>
      <c r="AA924" s="315"/>
      <c r="AB924" s="317"/>
    </row>
    <row r="925" spans="2:28" customFormat="1" ht="15" customHeight="1" x14ac:dyDescent="0.25">
      <c r="B925" s="282"/>
      <c r="C925" s="271"/>
      <c r="D925" s="330"/>
      <c r="E925" s="330"/>
      <c r="F925" s="330"/>
      <c r="G925" s="330"/>
      <c r="H925" s="330"/>
      <c r="I925" s="371"/>
      <c r="J925" s="371"/>
      <c r="K925" s="331"/>
      <c r="L925" s="371"/>
      <c r="M925" s="330"/>
      <c r="N925" s="330"/>
      <c r="O925" s="330"/>
      <c r="P925" s="330"/>
      <c r="Q925" s="330"/>
      <c r="R925" s="382"/>
      <c r="S925" s="315"/>
      <c r="T925" s="316"/>
      <c r="U925" s="315"/>
      <c r="V925" s="315"/>
      <c r="W925" s="315"/>
      <c r="X925" s="315"/>
      <c r="Y925" s="315"/>
      <c r="Z925" s="315"/>
      <c r="AA925" s="315"/>
      <c r="AB925" s="317"/>
    </row>
    <row r="926" spans="2:28" customFormat="1" ht="15" customHeight="1" x14ac:dyDescent="0.25">
      <c r="B926" s="282"/>
      <c r="C926" s="271"/>
      <c r="D926" s="330"/>
      <c r="E926" s="330"/>
      <c r="F926" s="330"/>
      <c r="G926" s="330"/>
      <c r="H926" s="330"/>
      <c r="I926" s="371"/>
      <c r="J926" s="371"/>
      <c r="K926" s="331"/>
      <c r="L926" s="371"/>
      <c r="M926" s="330"/>
      <c r="N926" s="330"/>
      <c r="O926" s="330"/>
      <c r="P926" s="330"/>
      <c r="Q926" s="330"/>
      <c r="R926" s="382"/>
      <c r="S926" s="315"/>
      <c r="T926" s="316"/>
      <c r="U926" s="315"/>
      <c r="V926" s="315"/>
      <c r="W926" s="315"/>
      <c r="X926" s="315"/>
      <c r="Y926" s="315"/>
      <c r="Z926" s="315"/>
      <c r="AA926" s="315"/>
      <c r="AB926" s="317"/>
    </row>
    <row r="927" spans="2:28" customFormat="1" ht="15" customHeight="1" x14ac:dyDescent="0.25">
      <c r="B927" s="282"/>
      <c r="C927" s="271"/>
      <c r="D927" s="330"/>
      <c r="E927" s="330"/>
      <c r="F927" s="330"/>
      <c r="G927" s="330"/>
      <c r="H927" s="330"/>
      <c r="I927" s="371"/>
      <c r="J927" s="371"/>
      <c r="K927" s="331"/>
      <c r="L927" s="371"/>
      <c r="M927" s="330"/>
      <c r="N927" s="330"/>
      <c r="O927" s="330"/>
      <c r="P927" s="330"/>
      <c r="Q927" s="330"/>
      <c r="R927" s="382"/>
      <c r="S927" s="315"/>
      <c r="T927" s="316"/>
      <c r="U927" s="315"/>
      <c r="V927" s="315"/>
      <c r="W927" s="315"/>
      <c r="X927" s="315"/>
      <c r="Y927" s="315"/>
      <c r="Z927" s="315"/>
      <c r="AA927" s="315"/>
      <c r="AB927" s="317"/>
    </row>
    <row r="928" spans="2:28" customFormat="1" ht="15" customHeight="1" x14ac:dyDescent="0.25">
      <c r="B928" s="282"/>
      <c r="C928" s="271"/>
      <c r="D928" s="330"/>
      <c r="E928" s="330"/>
      <c r="F928" s="330"/>
      <c r="G928" s="330"/>
      <c r="H928" s="330"/>
      <c r="I928" s="371"/>
      <c r="J928" s="371"/>
      <c r="K928" s="331"/>
      <c r="L928" s="371"/>
      <c r="M928" s="330"/>
      <c r="N928" s="330"/>
      <c r="O928" s="330"/>
      <c r="P928" s="330"/>
      <c r="Q928" s="330"/>
      <c r="R928" s="382"/>
      <c r="S928" s="315"/>
      <c r="T928" s="316"/>
      <c r="U928" s="315"/>
      <c r="V928" s="315"/>
      <c r="W928" s="315"/>
      <c r="X928" s="315"/>
      <c r="Y928" s="315"/>
      <c r="Z928" s="315"/>
      <c r="AA928" s="315"/>
      <c r="AB928" s="317"/>
    </row>
    <row r="929" spans="2:28" customFormat="1" ht="15" customHeight="1" x14ac:dyDescent="0.25">
      <c r="B929" s="282"/>
      <c r="C929" s="271"/>
      <c r="D929" s="330"/>
      <c r="E929" s="330"/>
      <c r="F929" s="330"/>
      <c r="G929" s="330"/>
      <c r="H929" s="330"/>
      <c r="I929" s="371"/>
      <c r="J929" s="371"/>
      <c r="K929" s="331"/>
      <c r="L929" s="371"/>
      <c r="M929" s="330"/>
      <c r="N929" s="330"/>
      <c r="O929" s="330"/>
      <c r="P929" s="330"/>
      <c r="Q929" s="330"/>
      <c r="R929" s="382"/>
      <c r="S929" s="315"/>
      <c r="T929" s="316"/>
      <c r="U929" s="315"/>
      <c r="V929" s="315"/>
      <c r="W929" s="315"/>
      <c r="X929" s="315"/>
      <c r="Y929" s="315"/>
      <c r="Z929" s="315"/>
      <c r="AA929" s="315"/>
      <c r="AB929" s="317"/>
    </row>
    <row r="930" spans="2:28" customFormat="1" ht="15" customHeight="1" x14ac:dyDescent="0.25">
      <c r="B930" s="282"/>
      <c r="C930" s="271"/>
      <c r="D930" s="330"/>
      <c r="E930" s="330"/>
      <c r="F930" s="330"/>
      <c r="G930" s="330"/>
      <c r="H930" s="330"/>
      <c r="I930" s="371"/>
      <c r="J930" s="371"/>
      <c r="K930" s="331"/>
      <c r="L930" s="371"/>
      <c r="M930" s="330"/>
      <c r="N930" s="330"/>
      <c r="O930" s="330"/>
      <c r="P930" s="330"/>
      <c r="Q930" s="330"/>
      <c r="R930" s="382"/>
      <c r="S930" s="315"/>
      <c r="T930" s="316"/>
      <c r="U930" s="315"/>
      <c r="V930" s="315"/>
      <c r="W930" s="315"/>
      <c r="X930" s="315"/>
      <c r="Y930" s="315"/>
      <c r="Z930" s="315"/>
      <c r="AA930" s="315"/>
      <c r="AB930" s="317"/>
    </row>
    <row r="931" spans="2:28" customFormat="1" ht="15" customHeight="1" x14ac:dyDescent="0.25">
      <c r="B931" s="282"/>
      <c r="C931" s="271"/>
      <c r="D931" s="330"/>
      <c r="E931" s="330"/>
      <c r="F931" s="330"/>
      <c r="G931" s="330"/>
      <c r="H931" s="330"/>
      <c r="I931" s="371"/>
      <c r="J931" s="371"/>
      <c r="K931" s="331"/>
      <c r="L931" s="371"/>
      <c r="M931" s="330"/>
      <c r="N931" s="330"/>
      <c r="O931" s="330"/>
      <c r="P931" s="330"/>
      <c r="Q931" s="330"/>
      <c r="R931" s="382"/>
      <c r="S931" s="315"/>
      <c r="T931" s="316"/>
      <c r="U931" s="315"/>
      <c r="V931" s="315"/>
      <c r="W931" s="315"/>
      <c r="X931" s="315"/>
      <c r="Y931" s="315"/>
      <c r="Z931" s="315"/>
      <c r="AA931" s="315"/>
      <c r="AB931" s="317"/>
    </row>
    <row r="932" spans="2:28" customFormat="1" ht="15" customHeight="1" x14ac:dyDescent="0.25">
      <c r="B932" s="282"/>
      <c r="C932" s="271"/>
      <c r="D932" s="330"/>
      <c r="E932" s="330"/>
      <c r="F932" s="330"/>
      <c r="G932" s="330"/>
      <c r="H932" s="330"/>
      <c r="I932" s="371"/>
      <c r="J932" s="371"/>
      <c r="K932" s="331"/>
      <c r="L932" s="371"/>
      <c r="M932" s="330"/>
      <c r="N932" s="330"/>
      <c r="O932" s="330"/>
      <c r="P932" s="330"/>
      <c r="Q932" s="330"/>
      <c r="R932" s="382"/>
      <c r="S932" s="315"/>
      <c r="T932" s="316"/>
      <c r="U932" s="315"/>
      <c r="V932" s="315"/>
      <c r="W932" s="315"/>
      <c r="X932" s="315"/>
      <c r="Y932" s="315"/>
      <c r="Z932" s="315"/>
      <c r="AA932" s="315"/>
      <c r="AB932" s="317"/>
    </row>
    <row r="933" spans="2:28" customFormat="1" ht="15" customHeight="1" x14ac:dyDescent="0.25">
      <c r="B933" s="282"/>
      <c r="C933" s="271"/>
      <c r="D933" s="330"/>
      <c r="E933" s="330"/>
      <c r="F933" s="330"/>
      <c r="G933" s="330"/>
      <c r="H933" s="330"/>
      <c r="I933" s="371"/>
      <c r="J933" s="371"/>
      <c r="K933" s="331"/>
      <c r="L933" s="371"/>
      <c r="M933" s="330"/>
      <c r="N933" s="330"/>
      <c r="O933" s="330"/>
      <c r="P933" s="330"/>
      <c r="Q933" s="330"/>
      <c r="R933" s="382"/>
      <c r="S933" s="315"/>
      <c r="T933" s="316"/>
      <c r="U933" s="315"/>
      <c r="V933" s="315"/>
      <c r="W933" s="315"/>
      <c r="X933" s="315"/>
      <c r="Y933" s="315"/>
      <c r="Z933" s="315"/>
      <c r="AA933" s="315"/>
      <c r="AB933" s="317"/>
    </row>
    <row r="934" spans="2:28" customFormat="1" ht="15" customHeight="1" x14ac:dyDescent="0.25">
      <c r="B934" s="282"/>
      <c r="C934" s="271"/>
      <c r="D934" s="330"/>
      <c r="E934" s="330"/>
      <c r="F934" s="330"/>
      <c r="G934" s="330"/>
      <c r="H934" s="330"/>
      <c r="I934" s="371"/>
      <c r="J934" s="371"/>
      <c r="K934" s="331"/>
      <c r="L934" s="371"/>
      <c r="M934" s="330"/>
      <c r="N934" s="330"/>
      <c r="O934" s="330"/>
      <c r="P934" s="330"/>
      <c r="Q934" s="330"/>
      <c r="R934" s="382"/>
      <c r="S934" s="315"/>
      <c r="T934" s="316"/>
      <c r="U934" s="315"/>
      <c r="V934" s="315"/>
      <c r="W934" s="315"/>
      <c r="X934" s="315"/>
      <c r="Y934" s="315"/>
      <c r="Z934" s="315"/>
      <c r="AA934" s="315"/>
      <c r="AB934" s="317"/>
    </row>
    <row r="935" spans="2:28" customFormat="1" ht="15" customHeight="1" x14ac:dyDescent="0.25">
      <c r="B935" s="282"/>
      <c r="C935" s="271"/>
      <c r="D935" s="330"/>
      <c r="E935" s="330"/>
      <c r="F935" s="330"/>
      <c r="G935" s="330"/>
      <c r="H935" s="330"/>
      <c r="I935" s="371"/>
      <c r="J935" s="371"/>
      <c r="K935" s="331"/>
      <c r="L935" s="371"/>
      <c r="M935" s="330"/>
      <c r="N935" s="330"/>
      <c r="O935" s="330"/>
      <c r="P935" s="330"/>
      <c r="Q935" s="330"/>
      <c r="R935" s="382"/>
      <c r="S935" s="315"/>
      <c r="T935" s="316"/>
      <c r="U935" s="315"/>
      <c r="V935" s="315"/>
      <c r="W935" s="315"/>
      <c r="X935" s="315"/>
      <c r="Y935" s="315"/>
      <c r="Z935" s="315"/>
      <c r="AA935" s="315"/>
      <c r="AB935" s="317"/>
    </row>
    <row r="936" spans="2:28" customFormat="1" ht="15" customHeight="1" x14ac:dyDescent="0.25">
      <c r="B936" s="282"/>
      <c r="C936" s="271"/>
      <c r="D936" s="330"/>
      <c r="E936" s="330"/>
      <c r="F936" s="330"/>
      <c r="G936" s="330"/>
      <c r="H936" s="330"/>
      <c r="I936" s="371"/>
      <c r="J936" s="371"/>
      <c r="K936" s="331"/>
      <c r="L936" s="371"/>
      <c r="M936" s="330"/>
      <c r="N936" s="330"/>
      <c r="O936" s="330"/>
      <c r="P936" s="330"/>
      <c r="Q936" s="330"/>
      <c r="R936" s="382"/>
      <c r="S936" s="315"/>
      <c r="T936" s="316"/>
      <c r="U936" s="315"/>
      <c r="V936" s="315"/>
      <c r="W936" s="315"/>
      <c r="X936" s="315"/>
      <c r="Y936" s="315"/>
      <c r="Z936" s="315"/>
      <c r="AA936" s="315"/>
      <c r="AB936" s="317"/>
    </row>
    <row r="937" spans="2:28" customFormat="1" ht="15" customHeight="1" x14ac:dyDescent="0.25">
      <c r="B937" s="282"/>
      <c r="C937" s="271"/>
      <c r="D937" s="330"/>
      <c r="E937" s="330"/>
      <c r="F937" s="330"/>
      <c r="G937" s="330"/>
      <c r="H937" s="330"/>
      <c r="I937" s="371"/>
      <c r="J937" s="371"/>
      <c r="K937" s="331"/>
      <c r="L937" s="371"/>
      <c r="M937" s="330"/>
      <c r="N937" s="330"/>
      <c r="O937" s="330"/>
      <c r="P937" s="330"/>
      <c r="Q937" s="330"/>
      <c r="R937" s="382"/>
      <c r="S937" s="315"/>
      <c r="T937" s="316"/>
      <c r="U937" s="315"/>
      <c r="V937" s="315"/>
      <c r="W937" s="315"/>
      <c r="X937" s="315"/>
      <c r="Y937" s="315"/>
      <c r="Z937" s="315"/>
      <c r="AA937" s="315"/>
      <c r="AB937" s="317"/>
    </row>
    <row r="938" spans="2:28" customFormat="1" ht="15" customHeight="1" x14ac:dyDescent="0.25">
      <c r="B938" s="282"/>
      <c r="C938" s="271"/>
      <c r="D938" s="330"/>
      <c r="E938" s="330"/>
      <c r="F938" s="330"/>
      <c r="G938" s="330"/>
      <c r="H938" s="330"/>
      <c r="I938" s="371"/>
      <c r="J938" s="371"/>
      <c r="K938" s="331"/>
      <c r="L938" s="371"/>
      <c r="M938" s="330"/>
      <c r="N938" s="330"/>
      <c r="O938" s="330"/>
      <c r="P938" s="330"/>
      <c r="Q938" s="330"/>
      <c r="R938" s="382"/>
      <c r="S938" s="315"/>
      <c r="T938" s="316"/>
      <c r="U938" s="315"/>
      <c r="V938" s="315"/>
      <c r="W938" s="315"/>
      <c r="X938" s="315"/>
      <c r="Y938" s="315"/>
      <c r="Z938" s="315"/>
      <c r="AA938" s="315"/>
      <c r="AB938" s="317"/>
    </row>
    <row r="939" spans="2:28" customFormat="1" ht="15" customHeight="1" x14ac:dyDescent="0.25">
      <c r="B939" s="282"/>
      <c r="C939" s="271"/>
      <c r="D939" s="330"/>
      <c r="E939" s="330"/>
      <c r="F939" s="330"/>
      <c r="G939" s="330"/>
      <c r="H939" s="330"/>
      <c r="I939" s="371"/>
      <c r="J939" s="371"/>
      <c r="K939" s="331"/>
      <c r="L939" s="371"/>
      <c r="M939" s="330"/>
      <c r="N939" s="330"/>
      <c r="O939" s="330"/>
      <c r="P939" s="330"/>
      <c r="Q939" s="330"/>
      <c r="R939" s="382"/>
      <c r="S939" s="315"/>
      <c r="T939" s="316"/>
      <c r="U939" s="315"/>
      <c r="V939" s="315"/>
      <c r="W939" s="315"/>
      <c r="X939" s="315"/>
      <c r="Y939" s="315"/>
      <c r="Z939" s="315"/>
      <c r="AA939" s="315"/>
      <c r="AB939" s="317"/>
    </row>
    <row r="940" spans="2:28" customFormat="1" ht="15" customHeight="1" x14ac:dyDescent="0.25">
      <c r="B940" s="282"/>
      <c r="C940" s="271"/>
      <c r="D940" s="330"/>
      <c r="E940" s="330"/>
      <c r="F940" s="330"/>
      <c r="G940" s="330"/>
      <c r="H940" s="330"/>
      <c r="I940" s="371"/>
      <c r="J940" s="371"/>
      <c r="K940" s="331"/>
      <c r="L940" s="371"/>
      <c r="M940" s="330"/>
      <c r="N940" s="330"/>
      <c r="O940" s="330"/>
      <c r="P940" s="330"/>
      <c r="Q940" s="330"/>
      <c r="R940" s="382"/>
      <c r="S940" s="315"/>
      <c r="T940" s="316"/>
      <c r="U940" s="315"/>
      <c r="V940" s="315"/>
      <c r="W940" s="315"/>
      <c r="X940" s="315"/>
      <c r="Y940" s="315"/>
      <c r="Z940" s="315"/>
      <c r="AA940" s="315"/>
      <c r="AB940" s="317"/>
    </row>
    <row r="941" spans="2:28" customFormat="1" ht="15" customHeight="1" x14ac:dyDescent="0.25">
      <c r="B941" s="282"/>
      <c r="C941" s="271"/>
      <c r="D941" s="330"/>
      <c r="E941" s="330"/>
      <c r="F941" s="330"/>
      <c r="G941" s="330"/>
      <c r="H941" s="330"/>
      <c r="I941" s="371"/>
      <c r="J941" s="371"/>
      <c r="K941" s="331"/>
      <c r="L941" s="371"/>
      <c r="M941" s="330"/>
      <c r="N941" s="330"/>
      <c r="O941" s="330"/>
      <c r="P941" s="330"/>
      <c r="Q941" s="330"/>
      <c r="R941" s="382"/>
      <c r="S941" s="315"/>
      <c r="T941" s="316"/>
      <c r="U941" s="315"/>
      <c r="V941" s="315"/>
      <c r="W941" s="315"/>
      <c r="X941" s="315"/>
      <c r="Y941" s="315"/>
      <c r="Z941" s="315"/>
      <c r="AA941" s="315"/>
      <c r="AB941" s="317"/>
    </row>
    <row r="942" spans="2:28" customFormat="1" ht="15" customHeight="1" x14ac:dyDescent="0.25">
      <c r="B942" s="282"/>
      <c r="C942" s="271"/>
      <c r="D942" s="330"/>
      <c r="E942" s="330"/>
      <c r="F942" s="330"/>
      <c r="G942" s="330"/>
      <c r="H942" s="330"/>
      <c r="I942" s="371"/>
      <c r="J942" s="371"/>
      <c r="K942" s="331"/>
      <c r="L942" s="371"/>
      <c r="M942" s="330"/>
      <c r="N942" s="330"/>
      <c r="O942" s="330"/>
      <c r="P942" s="330"/>
      <c r="Q942" s="330"/>
      <c r="R942" s="382"/>
      <c r="S942" s="315"/>
      <c r="T942" s="316"/>
      <c r="U942" s="315"/>
      <c r="V942" s="315"/>
      <c r="W942" s="315"/>
      <c r="X942" s="315"/>
      <c r="Y942" s="315"/>
      <c r="Z942" s="315"/>
      <c r="AA942" s="315"/>
      <c r="AB942" s="317"/>
    </row>
    <row r="943" spans="2:28" customFormat="1" ht="15" customHeight="1" x14ac:dyDescent="0.25">
      <c r="B943" s="282"/>
      <c r="C943" s="271"/>
      <c r="D943" s="330"/>
      <c r="E943" s="330"/>
      <c r="F943" s="330"/>
      <c r="G943" s="330"/>
      <c r="H943" s="330"/>
      <c r="I943" s="371"/>
      <c r="J943" s="371"/>
      <c r="K943" s="331"/>
      <c r="L943" s="371"/>
      <c r="M943" s="330"/>
      <c r="N943" s="330"/>
      <c r="O943" s="330"/>
      <c r="P943" s="330"/>
      <c r="Q943" s="330"/>
      <c r="R943" s="382"/>
      <c r="S943" s="315"/>
      <c r="T943" s="316"/>
      <c r="U943" s="315"/>
      <c r="V943" s="315"/>
      <c r="W943" s="315"/>
      <c r="X943" s="315"/>
      <c r="Y943" s="315"/>
      <c r="Z943" s="315"/>
      <c r="AA943" s="315"/>
      <c r="AB943" s="317"/>
    </row>
    <row r="944" spans="2:28" customFormat="1" ht="15" customHeight="1" x14ac:dyDescent="0.25">
      <c r="B944" s="282"/>
      <c r="C944" s="271"/>
      <c r="D944" s="330"/>
      <c r="E944" s="330"/>
      <c r="F944" s="330"/>
      <c r="G944" s="330"/>
      <c r="H944" s="330"/>
      <c r="I944" s="371"/>
      <c r="J944" s="371"/>
      <c r="K944" s="331"/>
      <c r="L944" s="371"/>
      <c r="M944" s="330"/>
      <c r="N944" s="330"/>
      <c r="O944" s="330"/>
      <c r="P944" s="330"/>
      <c r="Q944" s="330"/>
      <c r="R944" s="382"/>
      <c r="S944" s="315"/>
      <c r="T944" s="316"/>
      <c r="U944" s="315"/>
      <c r="V944" s="315"/>
      <c r="W944" s="315"/>
      <c r="X944" s="315"/>
      <c r="Y944" s="315"/>
      <c r="Z944" s="315"/>
      <c r="AA944" s="315"/>
      <c r="AB944" s="317"/>
    </row>
    <row r="945" spans="2:28" customFormat="1" ht="15" customHeight="1" x14ac:dyDescent="0.25">
      <c r="B945" s="282"/>
      <c r="C945" s="271"/>
      <c r="D945" s="330"/>
      <c r="E945" s="330"/>
      <c r="F945" s="330"/>
      <c r="G945" s="330"/>
      <c r="H945" s="330"/>
      <c r="I945" s="371"/>
      <c r="J945" s="371"/>
      <c r="K945" s="331"/>
      <c r="L945" s="371"/>
      <c r="M945" s="330"/>
      <c r="N945" s="330"/>
      <c r="O945" s="330"/>
      <c r="P945" s="330"/>
      <c r="Q945" s="330"/>
      <c r="R945" s="382"/>
      <c r="S945" s="315"/>
      <c r="T945" s="316"/>
      <c r="U945" s="315"/>
      <c r="V945" s="315"/>
      <c r="W945" s="315"/>
      <c r="X945" s="315"/>
      <c r="Y945" s="315"/>
      <c r="Z945" s="315"/>
      <c r="AA945" s="315"/>
      <c r="AB945" s="317"/>
    </row>
    <row r="946" spans="2:28" customFormat="1" ht="15" customHeight="1" x14ac:dyDescent="0.25">
      <c r="B946" s="282"/>
      <c r="C946" s="271"/>
      <c r="D946" s="330"/>
      <c r="E946" s="330"/>
      <c r="F946" s="330"/>
      <c r="G946" s="330"/>
      <c r="H946" s="330"/>
      <c r="I946" s="371"/>
      <c r="J946" s="371"/>
      <c r="K946" s="331"/>
      <c r="L946" s="371"/>
      <c r="M946" s="330"/>
      <c r="N946" s="330"/>
      <c r="O946" s="330"/>
      <c r="P946" s="330"/>
      <c r="Q946" s="330"/>
      <c r="R946" s="382"/>
      <c r="S946" s="315"/>
      <c r="T946" s="316"/>
      <c r="U946" s="315"/>
      <c r="V946" s="315"/>
      <c r="W946" s="315"/>
      <c r="X946" s="315"/>
      <c r="Y946" s="315"/>
      <c r="Z946" s="315"/>
      <c r="AA946" s="315"/>
      <c r="AB946" s="317"/>
    </row>
    <row r="947" spans="2:28" customFormat="1" ht="15" customHeight="1" x14ac:dyDescent="0.25">
      <c r="B947" s="282"/>
      <c r="C947" s="271"/>
      <c r="D947" s="330"/>
      <c r="E947" s="330"/>
      <c r="F947" s="330"/>
      <c r="G947" s="330"/>
      <c r="H947" s="330"/>
      <c r="I947" s="371"/>
      <c r="J947" s="371"/>
      <c r="K947" s="331"/>
      <c r="L947" s="371"/>
      <c r="M947" s="330"/>
      <c r="N947" s="330"/>
      <c r="O947" s="330"/>
      <c r="P947" s="330"/>
      <c r="Q947" s="330"/>
      <c r="R947" s="382"/>
      <c r="S947" s="315"/>
      <c r="T947" s="316"/>
      <c r="U947" s="315"/>
      <c r="V947" s="315"/>
      <c r="W947" s="315"/>
      <c r="X947" s="315"/>
      <c r="Y947" s="315"/>
      <c r="Z947" s="315"/>
      <c r="AA947" s="315"/>
      <c r="AB947" s="317"/>
    </row>
    <row r="948" spans="2:28" customFormat="1" ht="15" customHeight="1" x14ac:dyDescent="0.25">
      <c r="B948" s="282"/>
      <c r="C948" s="271"/>
      <c r="D948" s="330"/>
      <c r="E948" s="330"/>
      <c r="F948" s="330"/>
      <c r="G948" s="330"/>
      <c r="H948" s="330"/>
      <c r="I948" s="371"/>
      <c r="J948" s="371"/>
      <c r="K948" s="331"/>
      <c r="L948" s="371"/>
      <c r="M948" s="330"/>
      <c r="N948" s="330"/>
      <c r="O948" s="330"/>
      <c r="P948" s="330"/>
      <c r="Q948" s="330"/>
      <c r="R948" s="382"/>
      <c r="S948" s="315"/>
      <c r="T948" s="316"/>
      <c r="U948" s="315"/>
      <c r="V948" s="315"/>
      <c r="W948" s="315"/>
      <c r="X948" s="315"/>
      <c r="Y948" s="315"/>
      <c r="Z948" s="315"/>
      <c r="AA948" s="315"/>
      <c r="AB948" s="317"/>
    </row>
    <row r="949" spans="2:28" customFormat="1" ht="15" customHeight="1" x14ac:dyDescent="0.25">
      <c r="B949" s="282"/>
      <c r="C949" s="271"/>
      <c r="D949" s="330"/>
      <c r="E949" s="330"/>
      <c r="F949" s="330"/>
      <c r="G949" s="330"/>
      <c r="H949" s="330"/>
      <c r="I949" s="371"/>
      <c r="J949" s="371"/>
      <c r="K949" s="331"/>
      <c r="L949" s="371"/>
      <c r="M949" s="330"/>
      <c r="N949" s="330"/>
      <c r="O949" s="330"/>
      <c r="P949" s="330"/>
      <c r="Q949" s="330"/>
      <c r="R949" s="382"/>
      <c r="S949" s="315"/>
      <c r="T949" s="316"/>
      <c r="U949" s="315"/>
      <c r="V949" s="315"/>
      <c r="W949" s="315"/>
      <c r="X949" s="315"/>
      <c r="Y949" s="315"/>
      <c r="Z949" s="315"/>
      <c r="AA949" s="315"/>
      <c r="AB949" s="317"/>
    </row>
    <row r="950" spans="2:28" customFormat="1" ht="15" customHeight="1" x14ac:dyDescent="0.25">
      <c r="B950" s="282"/>
      <c r="C950" s="271"/>
      <c r="D950" s="330"/>
      <c r="E950" s="330"/>
      <c r="F950" s="330"/>
      <c r="G950" s="330"/>
      <c r="H950" s="330"/>
      <c r="I950" s="371"/>
      <c r="J950" s="371"/>
      <c r="K950" s="331"/>
      <c r="L950" s="371"/>
      <c r="M950" s="330"/>
      <c r="N950" s="330"/>
      <c r="O950" s="330"/>
      <c r="P950" s="330"/>
      <c r="Q950" s="330"/>
      <c r="R950" s="382"/>
      <c r="S950" s="315"/>
      <c r="T950" s="316"/>
      <c r="U950" s="315"/>
      <c r="V950" s="315"/>
      <c r="W950" s="315"/>
      <c r="X950" s="315"/>
      <c r="Y950" s="315"/>
      <c r="Z950" s="315"/>
      <c r="AA950" s="315"/>
      <c r="AB950" s="317"/>
    </row>
    <row r="951" spans="2:28" customFormat="1" ht="15" customHeight="1" x14ac:dyDescent="0.25">
      <c r="B951" s="282"/>
      <c r="C951" s="271"/>
      <c r="D951" s="330"/>
      <c r="E951" s="330"/>
      <c r="F951" s="330"/>
      <c r="G951" s="330"/>
      <c r="H951" s="330"/>
      <c r="I951" s="371"/>
      <c r="J951" s="371"/>
      <c r="K951" s="331"/>
      <c r="L951" s="371"/>
      <c r="M951" s="330"/>
      <c r="N951" s="330"/>
      <c r="O951" s="330"/>
      <c r="P951" s="330"/>
      <c r="Q951" s="330"/>
      <c r="R951" s="382"/>
      <c r="S951" s="315"/>
      <c r="T951" s="316"/>
      <c r="U951" s="315"/>
      <c r="V951" s="315"/>
      <c r="W951" s="315"/>
      <c r="X951" s="315"/>
      <c r="Y951" s="315"/>
      <c r="Z951" s="315"/>
      <c r="AA951" s="315"/>
      <c r="AB951" s="317"/>
    </row>
    <row r="952" spans="2:28" customFormat="1" ht="15" customHeight="1" x14ac:dyDescent="0.25">
      <c r="B952" s="282"/>
      <c r="C952" s="271"/>
      <c r="D952" s="330"/>
      <c r="E952" s="330"/>
      <c r="F952" s="330"/>
      <c r="G952" s="330"/>
      <c r="H952" s="330"/>
      <c r="I952" s="371"/>
      <c r="J952" s="371"/>
      <c r="K952" s="331"/>
      <c r="L952" s="371"/>
      <c r="M952" s="330"/>
      <c r="N952" s="330"/>
      <c r="O952" s="330"/>
      <c r="P952" s="330"/>
      <c r="Q952" s="330"/>
      <c r="R952" s="382"/>
      <c r="S952" s="315"/>
      <c r="T952" s="316"/>
      <c r="U952" s="315"/>
      <c r="V952" s="315"/>
      <c r="W952" s="315"/>
      <c r="X952" s="315"/>
      <c r="Y952" s="315"/>
      <c r="Z952" s="315"/>
      <c r="AA952" s="315"/>
      <c r="AB952" s="317"/>
    </row>
    <row r="953" spans="2:28" customFormat="1" ht="15" customHeight="1" x14ac:dyDescent="0.25">
      <c r="B953" s="282"/>
      <c r="C953" s="271"/>
      <c r="D953" s="330"/>
      <c r="E953" s="330"/>
      <c r="F953" s="330"/>
      <c r="G953" s="330"/>
      <c r="H953" s="330"/>
      <c r="I953" s="371"/>
      <c r="J953" s="371"/>
      <c r="K953" s="331"/>
      <c r="L953" s="371"/>
      <c r="M953" s="330"/>
      <c r="N953" s="330"/>
      <c r="O953" s="330"/>
      <c r="P953" s="330"/>
      <c r="Q953" s="330"/>
      <c r="R953" s="382"/>
      <c r="S953" s="315"/>
      <c r="T953" s="316"/>
      <c r="U953" s="315"/>
      <c r="V953" s="315"/>
      <c r="W953" s="315"/>
      <c r="X953" s="315"/>
      <c r="Y953" s="315"/>
      <c r="Z953" s="315"/>
      <c r="AA953" s="315"/>
      <c r="AB953" s="317"/>
    </row>
    <row r="954" spans="2:28" customFormat="1" ht="15" customHeight="1" x14ac:dyDescent="0.25">
      <c r="B954" s="282"/>
      <c r="C954" s="271"/>
      <c r="D954" s="330"/>
      <c r="E954" s="330"/>
      <c r="F954" s="330"/>
      <c r="G954" s="330"/>
      <c r="H954" s="330"/>
      <c r="I954" s="371"/>
      <c r="J954" s="371"/>
      <c r="K954" s="331"/>
      <c r="L954" s="371"/>
      <c r="M954" s="330"/>
      <c r="N954" s="330"/>
      <c r="O954" s="330"/>
      <c r="P954" s="330"/>
      <c r="Q954" s="330"/>
      <c r="R954" s="382"/>
      <c r="S954" s="315"/>
      <c r="T954" s="316"/>
      <c r="U954" s="315"/>
      <c r="V954" s="315"/>
      <c r="W954" s="315"/>
      <c r="X954" s="315"/>
      <c r="Y954" s="315"/>
      <c r="Z954" s="315"/>
      <c r="AA954" s="315"/>
      <c r="AB954" s="317"/>
    </row>
    <row r="955" spans="2:28" customFormat="1" ht="15" customHeight="1" x14ac:dyDescent="0.25">
      <c r="B955" s="282"/>
      <c r="C955" s="271"/>
      <c r="D955" s="330"/>
      <c r="E955" s="330"/>
      <c r="F955" s="330"/>
      <c r="G955" s="330"/>
      <c r="H955" s="330"/>
      <c r="I955" s="371"/>
      <c r="J955" s="371"/>
      <c r="K955" s="331"/>
      <c r="L955" s="371"/>
      <c r="M955" s="330"/>
      <c r="N955" s="330"/>
      <c r="O955" s="330"/>
      <c r="P955" s="330"/>
      <c r="Q955" s="330"/>
      <c r="R955" s="382"/>
      <c r="S955" s="315"/>
      <c r="T955" s="316"/>
      <c r="U955" s="315"/>
      <c r="V955" s="315"/>
      <c r="W955" s="315"/>
      <c r="X955" s="315"/>
      <c r="Y955" s="315"/>
      <c r="Z955" s="315"/>
      <c r="AA955" s="315"/>
      <c r="AB955" s="317"/>
    </row>
    <row r="956" spans="2:28" customFormat="1" ht="15" customHeight="1" x14ac:dyDescent="0.25">
      <c r="B956" s="282"/>
      <c r="C956" s="271"/>
      <c r="D956" s="330"/>
      <c r="E956" s="330"/>
      <c r="F956" s="330"/>
      <c r="G956" s="330"/>
      <c r="H956" s="330"/>
      <c r="I956" s="371"/>
      <c r="J956" s="371"/>
      <c r="K956" s="331"/>
      <c r="L956" s="371"/>
      <c r="M956" s="330"/>
      <c r="N956" s="330"/>
      <c r="O956" s="330"/>
      <c r="P956" s="330"/>
      <c r="Q956" s="330"/>
      <c r="R956" s="382"/>
      <c r="S956" s="315"/>
      <c r="T956" s="316"/>
      <c r="U956" s="315"/>
      <c r="V956" s="315"/>
      <c r="W956" s="315"/>
      <c r="X956" s="315"/>
      <c r="Y956" s="315"/>
      <c r="Z956" s="315"/>
      <c r="AA956" s="315"/>
      <c r="AB956" s="317"/>
    </row>
    <row r="957" spans="2:28" customFormat="1" ht="15" customHeight="1" x14ac:dyDescent="0.25">
      <c r="B957" s="282"/>
      <c r="C957" s="271"/>
      <c r="D957" s="330"/>
      <c r="E957" s="330"/>
      <c r="F957" s="330"/>
      <c r="G957" s="330"/>
      <c r="H957" s="330"/>
      <c r="I957" s="371"/>
      <c r="J957" s="371"/>
      <c r="K957" s="331"/>
      <c r="L957" s="371"/>
      <c r="M957" s="330"/>
      <c r="N957" s="330"/>
      <c r="O957" s="330"/>
      <c r="P957" s="330"/>
      <c r="Q957" s="330"/>
      <c r="R957" s="382"/>
      <c r="S957" s="315"/>
      <c r="T957" s="316"/>
      <c r="U957" s="315"/>
      <c r="V957" s="315"/>
      <c r="W957" s="315"/>
      <c r="X957" s="315"/>
      <c r="Y957" s="315"/>
      <c r="Z957" s="315"/>
      <c r="AA957" s="315"/>
      <c r="AB957" s="317"/>
    </row>
    <row r="958" spans="2:28" customFormat="1" ht="15" customHeight="1" x14ac:dyDescent="0.25">
      <c r="B958" s="282"/>
      <c r="C958" s="271"/>
      <c r="D958" s="330"/>
      <c r="E958" s="330"/>
      <c r="F958" s="330"/>
      <c r="G958" s="330"/>
      <c r="H958" s="330"/>
      <c r="I958" s="371"/>
      <c r="J958" s="371"/>
      <c r="K958" s="331"/>
      <c r="L958" s="371"/>
      <c r="M958" s="330"/>
      <c r="N958" s="330"/>
      <c r="O958" s="330"/>
      <c r="P958" s="330"/>
      <c r="Q958" s="330"/>
      <c r="R958" s="382"/>
      <c r="S958" s="315"/>
      <c r="T958" s="316"/>
      <c r="U958" s="315"/>
      <c r="V958" s="315"/>
      <c r="W958" s="315"/>
      <c r="X958" s="315"/>
      <c r="Y958" s="315"/>
      <c r="Z958" s="315"/>
      <c r="AA958" s="315"/>
      <c r="AB958" s="317"/>
    </row>
    <row r="959" spans="2:28" customFormat="1" ht="15" customHeight="1" x14ac:dyDescent="0.25">
      <c r="B959" s="282"/>
      <c r="C959" s="271"/>
      <c r="D959" s="330"/>
      <c r="E959" s="330"/>
      <c r="F959" s="330"/>
      <c r="G959" s="330"/>
      <c r="H959" s="330"/>
      <c r="I959" s="371"/>
      <c r="J959" s="371"/>
      <c r="K959" s="331"/>
      <c r="L959" s="371"/>
      <c r="M959" s="330"/>
      <c r="N959" s="330"/>
      <c r="O959" s="330"/>
      <c r="P959" s="330"/>
      <c r="Q959" s="330"/>
      <c r="R959" s="382"/>
      <c r="S959" s="315"/>
      <c r="T959" s="316"/>
      <c r="U959" s="315"/>
      <c r="V959" s="315"/>
      <c r="W959" s="315"/>
      <c r="X959" s="315"/>
      <c r="Y959" s="315"/>
      <c r="Z959" s="315"/>
      <c r="AA959" s="315"/>
      <c r="AB959" s="317"/>
    </row>
    <row r="960" spans="2:28" customFormat="1" ht="15" customHeight="1" x14ac:dyDescent="0.25">
      <c r="B960" s="282"/>
      <c r="C960" s="271"/>
      <c r="D960" s="330"/>
      <c r="E960" s="330"/>
      <c r="F960" s="330"/>
      <c r="G960" s="330"/>
      <c r="H960" s="330"/>
      <c r="I960" s="371"/>
      <c r="J960" s="371"/>
      <c r="K960" s="331"/>
      <c r="L960" s="371"/>
      <c r="M960" s="330"/>
      <c r="N960" s="330"/>
      <c r="O960" s="330"/>
      <c r="P960" s="330"/>
      <c r="Q960" s="330"/>
      <c r="R960" s="382"/>
      <c r="S960" s="315"/>
      <c r="T960" s="316"/>
      <c r="U960" s="315"/>
      <c r="V960" s="315"/>
      <c r="W960" s="315"/>
      <c r="X960" s="315"/>
      <c r="Y960" s="315"/>
      <c r="Z960" s="315"/>
      <c r="AA960" s="315"/>
      <c r="AB960" s="317"/>
    </row>
    <row r="961" spans="2:28" customFormat="1" ht="15" customHeight="1" x14ac:dyDescent="0.25">
      <c r="B961" s="282"/>
      <c r="C961" s="271"/>
      <c r="D961" s="330"/>
      <c r="E961" s="330"/>
      <c r="F961" s="330"/>
      <c r="G961" s="330"/>
      <c r="H961" s="330"/>
      <c r="I961" s="371"/>
      <c r="J961" s="371"/>
      <c r="K961" s="331"/>
      <c r="L961" s="371"/>
      <c r="M961" s="330"/>
      <c r="N961" s="330"/>
      <c r="O961" s="330"/>
      <c r="P961" s="330"/>
      <c r="Q961" s="330"/>
      <c r="R961" s="382"/>
      <c r="S961" s="315"/>
      <c r="T961" s="316"/>
      <c r="U961" s="315"/>
      <c r="V961" s="315"/>
      <c r="W961" s="315"/>
      <c r="X961" s="315"/>
      <c r="Y961" s="315"/>
      <c r="Z961" s="315"/>
      <c r="AA961" s="315"/>
      <c r="AB961" s="317"/>
    </row>
    <row r="962" spans="2:28" customFormat="1" ht="15" customHeight="1" x14ac:dyDescent="0.25">
      <c r="B962" s="282"/>
      <c r="C962" s="271"/>
      <c r="D962" s="330"/>
      <c r="E962" s="330"/>
      <c r="F962" s="330"/>
      <c r="G962" s="330"/>
      <c r="H962" s="330"/>
      <c r="I962" s="371"/>
      <c r="J962" s="371"/>
      <c r="K962" s="331"/>
      <c r="L962" s="371"/>
      <c r="M962" s="330"/>
      <c r="N962" s="330"/>
      <c r="O962" s="330"/>
      <c r="P962" s="330"/>
      <c r="Q962" s="330"/>
      <c r="R962" s="382"/>
      <c r="S962" s="315"/>
      <c r="T962" s="316"/>
      <c r="U962" s="315"/>
      <c r="V962" s="315"/>
      <c r="W962" s="315"/>
      <c r="X962" s="315"/>
      <c r="Y962" s="315"/>
      <c r="Z962" s="315"/>
      <c r="AA962" s="315"/>
      <c r="AB962" s="317"/>
    </row>
    <row r="963" spans="2:28" customFormat="1" ht="15" customHeight="1" x14ac:dyDescent="0.25">
      <c r="B963" s="282"/>
      <c r="C963" s="271"/>
      <c r="D963" s="330"/>
      <c r="E963" s="330"/>
      <c r="F963" s="330"/>
      <c r="G963" s="330"/>
      <c r="H963" s="330"/>
      <c r="I963" s="371"/>
      <c r="J963" s="371"/>
      <c r="K963" s="331"/>
      <c r="L963" s="371"/>
      <c r="M963" s="330"/>
      <c r="N963" s="330"/>
      <c r="O963" s="330"/>
      <c r="P963" s="330"/>
      <c r="Q963" s="330"/>
      <c r="R963" s="382"/>
      <c r="S963" s="315"/>
      <c r="T963" s="316"/>
      <c r="U963" s="315"/>
      <c r="V963" s="315"/>
      <c r="W963" s="315"/>
      <c r="X963" s="315"/>
      <c r="Y963" s="315"/>
      <c r="Z963" s="315"/>
      <c r="AA963" s="315"/>
      <c r="AB963" s="317"/>
    </row>
    <row r="964" spans="2:28" customFormat="1" ht="15" customHeight="1" x14ac:dyDescent="0.25">
      <c r="B964" s="282"/>
      <c r="C964" s="271"/>
      <c r="D964" s="330"/>
      <c r="E964" s="330"/>
      <c r="F964" s="330"/>
      <c r="G964" s="330"/>
      <c r="H964" s="330"/>
      <c r="I964" s="371"/>
      <c r="J964" s="371"/>
      <c r="K964" s="331"/>
      <c r="L964" s="371"/>
      <c r="M964" s="330"/>
      <c r="N964" s="330"/>
      <c r="O964" s="330"/>
      <c r="P964" s="330"/>
      <c r="Q964" s="330"/>
      <c r="R964" s="382"/>
      <c r="S964" s="315"/>
      <c r="T964" s="316"/>
      <c r="U964" s="315"/>
      <c r="V964" s="315"/>
      <c r="W964" s="315"/>
      <c r="X964" s="315"/>
      <c r="Y964" s="315"/>
      <c r="Z964" s="315"/>
      <c r="AA964" s="315"/>
      <c r="AB964" s="317"/>
    </row>
    <row r="965" spans="2:28" customFormat="1" ht="15" customHeight="1" x14ac:dyDescent="0.25">
      <c r="B965" s="282"/>
      <c r="C965" s="271"/>
      <c r="D965" s="330"/>
      <c r="E965" s="330"/>
      <c r="F965" s="330"/>
      <c r="G965" s="330"/>
      <c r="H965" s="330"/>
      <c r="I965" s="371"/>
      <c r="J965" s="371"/>
      <c r="K965" s="331"/>
      <c r="L965" s="371"/>
      <c r="M965" s="330"/>
      <c r="N965" s="330"/>
      <c r="O965" s="330"/>
      <c r="P965" s="330"/>
      <c r="Q965" s="330"/>
      <c r="R965" s="382"/>
      <c r="S965" s="315"/>
      <c r="T965" s="316"/>
      <c r="U965" s="315"/>
      <c r="V965" s="315"/>
      <c r="W965" s="315"/>
      <c r="X965" s="315"/>
      <c r="Y965" s="315"/>
      <c r="Z965" s="315"/>
      <c r="AA965" s="315"/>
      <c r="AB965" s="317"/>
    </row>
    <row r="966" spans="2:28" customFormat="1" ht="15" customHeight="1" x14ac:dyDescent="0.25">
      <c r="B966" s="282"/>
      <c r="C966" s="271"/>
      <c r="D966" s="330"/>
      <c r="E966" s="330"/>
      <c r="F966" s="330"/>
      <c r="G966" s="330"/>
      <c r="H966" s="330"/>
      <c r="I966" s="371"/>
      <c r="J966" s="371"/>
      <c r="K966" s="331"/>
      <c r="L966" s="371"/>
      <c r="M966" s="330"/>
      <c r="N966" s="330"/>
      <c r="O966" s="330"/>
      <c r="P966" s="330"/>
      <c r="Q966" s="330"/>
      <c r="R966" s="382"/>
      <c r="S966" s="315"/>
      <c r="T966" s="316"/>
      <c r="U966" s="315"/>
      <c r="V966" s="315"/>
      <c r="W966" s="315"/>
      <c r="X966" s="315"/>
      <c r="Y966" s="315"/>
      <c r="Z966" s="315"/>
      <c r="AA966" s="315"/>
      <c r="AB966" s="317"/>
    </row>
    <row r="967" spans="2:28" customFormat="1" ht="15" customHeight="1" x14ac:dyDescent="0.25">
      <c r="B967" s="282"/>
      <c r="C967" s="271"/>
      <c r="D967" s="330"/>
      <c r="E967" s="330"/>
      <c r="F967" s="330"/>
      <c r="G967" s="330"/>
      <c r="H967" s="330"/>
      <c r="I967" s="371"/>
      <c r="J967" s="371"/>
      <c r="K967" s="331"/>
      <c r="L967" s="371"/>
      <c r="M967" s="330"/>
      <c r="N967" s="330"/>
      <c r="O967" s="330"/>
      <c r="P967" s="330"/>
      <c r="Q967" s="330"/>
      <c r="R967" s="382"/>
      <c r="S967" s="315"/>
      <c r="T967" s="316"/>
      <c r="U967" s="315"/>
      <c r="V967" s="315"/>
      <c r="W967" s="315"/>
      <c r="X967" s="315"/>
      <c r="Y967" s="315"/>
      <c r="Z967" s="315"/>
      <c r="AA967" s="315"/>
      <c r="AB967" s="317"/>
    </row>
    <row r="968" spans="2:28" customFormat="1" ht="15" customHeight="1" x14ac:dyDescent="0.25">
      <c r="B968" s="282"/>
      <c r="C968" s="271"/>
      <c r="D968" s="330"/>
      <c r="E968" s="330"/>
      <c r="F968" s="330"/>
      <c r="G968" s="330"/>
      <c r="H968" s="330"/>
      <c r="I968" s="371"/>
      <c r="J968" s="371"/>
      <c r="K968" s="331"/>
      <c r="L968" s="371"/>
      <c r="M968" s="330"/>
      <c r="N968" s="330"/>
      <c r="O968" s="330"/>
      <c r="P968" s="330"/>
      <c r="Q968" s="330"/>
      <c r="R968" s="382"/>
      <c r="S968" s="315"/>
      <c r="T968" s="316"/>
      <c r="U968" s="315"/>
      <c r="V968" s="315"/>
      <c r="W968" s="315"/>
      <c r="X968" s="315"/>
      <c r="Y968" s="315"/>
      <c r="Z968" s="315"/>
      <c r="AA968" s="315"/>
      <c r="AB968" s="317"/>
    </row>
    <row r="969" spans="2:28" customFormat="1" ht="15" customHeight="1" x14ac:dyDescent="0.25">
      <c r="B969" s="282"/>
      <c r="C969" s="271"/>
      <c r="D969" s="330"/>
      <c r="E969" s="330"/>
      <c r="F969" s="330"/>
      <c r="G969" s="330"/>
      <c r="H969" s="330"/>
      <c r="I969" s="371"/>
      <c r="J969" s="371"/>
      <c r="K969" s="331"/>
      <c r="L969" s="371"/>
      <c r="M969" s="330"/>
      <c r="N969" s="330"/>
      <c r="O969" s="330"/>
      <c r="P969" s="330"/>
      <c r="Q969" s="330"/>
      <c r="R969" s="382"/>
      <c r="S969" s="315"/>
      <c r="T969" s="316"/>
      <c r="U969" s="315"/>
      <c r="V969" s="315"/>
      <c r="W969" s="315"/>
      <c r="X969" s="315"/>
      <c r="Y969" s="315"/>
      <c r="Z969" s="315"/>
      <c r="AA969" s="315"/>
      <c r="AB969" s="317"/>
    </row>
    <row r="970" spans="2:28" customFormat="1" ht="15" customHeight="1" x14ac:dyDescent="0.25">
      <c r="B970" s="282"/>
      <c r="C970" s="271"/>
      <c r="D970" s="330"/>
      <c r="E970" s="330"/>
      <c r="F970" s="330"/>
      <c r="G970" s="330"/>
      <c r="H970" s="330"/>
      <c r="I970" s="371"/>
      <c r="J970" s="371"/>
      <c r="K970" s="331"/>
      <c r="L970" s="371"/>
      <c r="M970" s="330"/>
      <c r="N970" s="330"/>
      <c r="O970" s="330"/>
      <c r="P970" s="330"/>
      <c r="Q970" s="330"/>
      <c r="R970" s="382"/>
      <c r="S970" s="315"/>
      <c r="T970" s="316"/>
      <c r="U970" s="315"/>
      <c r="V970" s="315"/>
      <c r="W970" s="315"/>
      <c r="X970" s="315"/>
      <c r="Y970" s="315"/>
      <c r="Z970" s="315"/>
      <c r="AA970" s="315"/>
      <c r="AB970" s="317"/>
    </row>
    <row r="971" spans="2:28" customFormat="1" ht="15" customHeight="1" x14ac:dyDescent="0.25">
      <c r="B971" s="282"/>
      <c r="C971" s="271"/>
      <c r="D971" s="330"/>
      <c r="E971" s="330"/>
      <c r="F971" s="330"/>
      <c r="G971" s="330"/>
      <c r="H971" s="330"/>
      <c r="I971" s="371"/>
      <c r="J971" s="371"/>
      <c r="K971" s="331"/>
      <c r="L971" s="371"/>
      <c r="M971" s="330"/>
      <c r="N971" s="330"/>
      <c r="O971" s="330"/>
      <c r="P971" s="330"/>
      <c r="Q971" s="330"/>
      <c r="R971" s="382"/>
      <c r="S971" s="315"/>
      <c r="T971" s="316"/>
      <c r="U971" s="315"/>
      <c r="V971" s="315"/>
      <c r="W971" s="315"/>
      <c r="X971" s="315"/>
      <c r="Y971" s="315"/>
      <c r="Z971" s="315"/>
      <c r="AA971" s="315"/>
      <c r="AB971" s="317"/>
    </row>
    <row r="972" spans="2:28" customFormat="1" ht="15" customHeight="1" x14ac:dyDescent="0.25">
      <c r="B972" s="282"/>
      <c r="C972" s="271"/>
      <c r="D972" s="330"/>
      <c r="E972" s="330"/>
      <c r="F972" s="330"/>
      <c r="G972" s="330"/>
      <c r="H972" s="330"/>
      <c r="I972" s="371"/>
      <c r="J972" s="371"/>
      <c r="K972" s="331"/>
      <c r="L972" s="371"/>
      <c r="M972" s="330"/>
      <c r="N972" s="330"/>
      <c r="O972" s="330"/>
      <c r="P972" s="330"/>
      <c r="Q972" s="330"/>
      <c r="R972" s="382"/>
      <c r="S972" s="315"/>
      <c r="T972" s="316"/>
      <c r="U972" s="315"/>
      <c r="V972" s="315"/>
      <c r="W972" s="315"/>
      <c r="X972" s="315"/>
      <c r="Y972" s="315"/>
      <c r="Z972" s="315"/>
      <c r="AA972" s="315"/>
      <c r="AB972" s="317"/>
    </row>
    <row r="973" spans="2:28" customFormat="1" ht="15" customHeight="1" x14ac:dyDescent="0.25">
      <c r="B973" s="282"/>
      <c r="C973" s="271"/>
      <c r="D973" s="330"/>
      <c r="E973" s="330"/>
      <c r="F973" s="330"/>
      <c r="G973" s="330"/>
      <c r="H973" s="330"/>
      <c r="I973" s="371"/>
      <c r="J973" s="371"/>
      <c r="K973" s="331"/>
      <c r="L973" s="371"/>
      <c r="M973" s="330"/>
      <c r="N973" s="330"/>
      <c r="O973" s="330"/>
      <c r="P973" s="330"/>
      <c r="Q973" s="330"/>
      <c r="R973" s="382"/>
      <c r="S973" s="315"/>
      <c r="T973" s="316"/>
      <c r="U973" s="315"/>
      <c r="V973" s="315"/>
      <c r="W973" s="315"/>
      <c r="X973" s="315"/>
      <c r="Y973" s="315"/>
      <c r="Z973" s="315"/>
      <c r="AA973" s="315"/>
      <c r="AB973" s="317"/>
    </row>
    <row r="974" spans="2:28" customFormat="1" ht="15" customHeight="1" x14ac:dyDescent="0.25">
      <c r="B974" s="282"/>
      <c r="C974" s="271"/>
      <c r="D974" s="330"/>
      <c r="E974" s="330"/>
      <c r="F974" s="330"/>
      <c r="G974" s="330"/>
      <c r="H974" s="330"/>
      <c r="I974" s="371"/>
      <c r="J974" s="371"/>
      <c r="K974" s="331"/>
      <c r="L974" s="371"/>
      <c r="M974" s="330"/>
      <c r="N974" s="330"/>
      <c r="O974" s="330"/>
      <c r="P974" s="330"/>
      <c r="Q974" s="330"/>
      <c r="R974" s="382"/>
      <c r="S974" s="315"/>
      <c r="T974" s="316"/>
      <c r="U974" s="315"/>
      <c r="V974" s="315"/>
      <c r="W974" s="315"/>
      <c r="X974" s="315"/>
      <c r="Y974" s="315"/>
      <c r="Z974" s="315"/>
      <c r="AA974" s="315"/>
      <c r="AB974" s="317"/>
    </row>
    <row r="975" spans="2:28" customFormat="1" ht="15" customHeight="1" x14ac:dyDescent="0.25">
      <c r="B975" s="282"/>
      <c r="C975" s="271"/>
      <c r="D975" s="330"/>
      <c r="E975" s="330"/>
      <c r="F975" s="330"/>
      <c r="G975" s="330"/>
      <c r="H975" s="330"/>
      <c r="I975" s="371"/>
      <c r="J975" s="371"/>
      <c r="K975" s="331"/>
      <c r="L975" s="371"/>
      <c r="M975" s="330"/>
      <c r="N975" s="330"/>
      <c r="O975" s="330"/>
      <c r="P975" s="330"/>
      <c r="Q975" s="330"/>
      <c r="R975" s="382"/>
      <c r="S975" s="315"/>
      <c r="T975" s="316"/>
      <c r="U975" s="315"/>
      <c r="V975" s="315"/>
      <c r="W975" s="315"/>
      <c r="X975" s="315"/>
      <c r="Y975" s="315"/>
      <c r="Z975" s="315"/>
      <c r="AA975" s="315"/>
      <c r="AB975" s="317"/>
    </row>
    <row r="976" spans="2:28" customFormat="1" ht="15" customHeight="1" x14ac:dyDescent="0.25">
      <c r="B976" s="282"/>
      <c r="C976" s="271"/>
      <c r="D976" s="330"/>
      <c r="E976" s="330"/>
      <c r="F976" s="330"/>
      <c r="G976" s="330"/>
      <c r="H976" s="330"/>
      <c r="I976" s="371"/>
      <c r="J976" s="371"/>
      <c r="K976" s="331"/>
      <c r="L976" s="371"/>
      <c r="M976" s="330"/>
      <c r="N976" s="330"/>
      <c r="O976" s="330"/>
      <c r="P976" s="330"/>
      <c r="Q976" s="330"/>
      <c r="R976" s="382"/>
      <c r="S976" s="315"/>
      <c r="T976" s="316"/>
      <c r="U976" s="315"/>
      <c r="V976" s="315"/>
      <c r="W976" s="315"/>
      <c r="X976" s="315"/>
      <c r="Y976" s="315"/>
      <c r="Z976" s="315"/>
      <c r="AA976" s="315"/>
      <c r="AB976" s="317"/>
    </row>
    <row r="977" spans="2:28" customFormat="1" ht="15" customHeight="1" x14ac:dyDescent="0.25">
      <c r="B977" s="282"/>
      <c r="C977" s="271"/>
      <c r="D977" s="330"/>
      <c r="E977" s="330"/>
      <c r="F977" s="330"/>
      <c r="G977" s="330"/>
      <c r="H977" s="330"/>
      <c r="I977" s="371"/>
      <c r="J977" s="371"/>
      <c r="K977" s="331"/>
      <c r="L977" s="371"/>
      <c r="M977" s="330"/>
      <c r="N977" s="330"/>
      <c r="O977" s="330"/>
      <c r="P977" s="330"/>
      <c r="Q977" s="330"/>
      <c r="R977" s="382"/>
      <c r="S977" s="315"/>
      <c r="T977" s="316"/>
      <c r="U977" s="315"/>
      <c r="V977" s="315"/>
      <c r="W977" s="315"/>
      <c r="X977" s="315"/>
      <c r="Y977" s="315"/>
      <c r="Z977" s="315"/>
      <c r="AA977" s="315"/>
      <c r="AB977" s="317"/>
    </row>
    <row r="978" spans="2:28" customFormat="1" ht="15" customHeight="1" x14ac:dyDescent="0.25">
      <c r="B978" s="282"/>
      <c r="C978" s="271"/>
      <c r="D978" s="330"/>
      <c r="E978" s="330"/>
      <c r="F978" s="330"/>
      <c r="G978" s="330"/>
      <c r="H978" s="330"/>
      <c r="I978" s="371"/>
      <c r="J978" s="371"/>
      <c r="K978" s="331"/>
      <c r="L978" s="371"/>
      <c r="M978" s="330"/>
      <c r="N978" s="330"/>
      <c r="O978" s="330"/>
      <c r="P978" s="330"/>
      <c r="Q978" s="330"/>
      <c r="R978" s="382"/>
      <c r="S978" s="315"/>
      <c r="T978" s="316"/>
      <c r="U978" s="315"/>
      <c r="V978" s="315"/>
      <c r="W978" s="315"/>
      <c r="X978" s="315"/>
      <c r="Y978" s="315"/>
      <c r="Z978" s="315"/>
      <c r="AA978" s="315"/>
      <c r="AB978" s="317"/>
    </row>
    <row r="979" spans="2:28" customFormat="1" ht="15" customHeight="1" x14ac:dyDescent="0.25">
      <c r="B979" s="282"/>
      <c r="C979" s="271"/>
      <c r="D979" s="330"/>
      <c r="E979" s="330"/>
      <c r="F979" s="330"/>
      <c r="G979" s="330"/>
      <c r="H979" s="330"/>
      <c r="I979" s="371"/>
      <c r="J979" s="371"/>
      <c r="K979" s="331"/>
      <c r="L979" s="371"/>
      <c r="M979" s="330"/>
      <c r="N979" s="330"/>
      <c r="O979" s="330"/>
      <c r="P979" s="330"/>
      <c r="Q979" s="330"/>
      <c r="R979" s="382"/>
      <c r="S979" s="315"/>
      <c r="T979" s="316"/>
      <c r="U979" s="315"/>
      <c r="V979" s="315"/>
      <c r="W979" s="315"/>
      <c r="X979" s="315"/>
      <c r="Y979" s="315"/>
      <c r="Z979" s="315"/>
      <c r="AA979" s="315"/>
      <c r="AB979" s="317"/>
    </row>
    <row r="980" spans="2:28" customFormat="1" ht="15" customHeight="1" x14ac:dyDescent="0.25">
      <c r="B980" s="282"/>
      <c r="C980" s="271"/>
      <c r="D980" s="330"/>
      <c r="E980" s="330"/>
      <c r="F980" s="330"/>
      <c r="G980" s="330"/>
      <c r="H980" s="330"/>
      <c r="I980" s="371"/>
      <c r="J980" s="371"/>
      <c r="K980" s="331"/>
      <c r="L980" s="371"/>
      <c r="M980" s="330"/>
      <c r="N980" s="330"/>
      <c r="O980" s="330"/>
      <c r="P980" s="330"/>
      <c r="Q980" s="330"/>
      <c r="R980" s="382"/>
      <c r="S980" s="315"/>
      <c r="T980" s="316"/>
      <c r="U980" s="315"/>
      <c r="V980" s="315"/>
      <c r="W980" s="315"/>
      <c r="X980" s="315"/>
      <c r="Y980" s="315"/>
      <c r="Z980" s="315"/>
      <c r="AA980" s="315"/>
      <c r="AB980" s="317"/>
    </row>
    <row r="981" spans="2:28" customFormat="1" ht="15" customHeight="1" x14ac:dyDescent="0.25">
      <c r="B981" s="282"/>
      <c r="C981" s="271"/>
      <c r="D981" s="330"/>
      <c r="E981" s="330"/>
      <c r="F981" s="330"/>
      <c r="G981" s="330"/>
      <c r="H981" s="330"/>
      <c r="I981" s="371"/>
      <c r="J981" s="371"/>
      <c r="K981" s="331"/>
      <c r="L981" s="371"/>
      <c r="M981" s="330"/>
      <c r="N981" s="330"/>
      <c r="O981" s="330"/>
      <c r="P981" s="330"/>
      <c r="Q981" s="330"/>
      <c r="R981" s="382"/>
      <c r="S981" s="315"/>
      <c r="T981" s="316"/>
      <c r="U981" s="315"/>
      <c r="V981" s="315"/>
      <c r="W981" s="315"/>
      <c r="X981" s="315"/>
      <c r="Y981" s="315"/>
      <c r="Z981" s="315"/>
      <c r="AA981" s="315"/>
      <c r="AB981" s="317"/>
    </row>
    <row r="982" spans="2:28" customFormat="1" ht="15" customHeight="1" x14ac:dyDescent="0.25">
      <c r="B982" s="282"/>
      <c r="C982" s="271"/>
      <c r="D982" s="330"/>
      <c r="E982" s="330"/>
      <c r="F982" s="330"/>
      <c r="G982" s="330"/>
      <c r="H982" s="330"/>
      <c r="I982" s="371"/>
      <c r="J982" s="371"/>
      <c r="K982" s="331"/>
      <c r="L982" s="371"/>
      <c r="M982" s="330"/>
      <c r="N982" s="330"/>
      <c r="O982" s="330"/>
      <c r="P982" s="330"/>
      <c r="Q982" s="330"/>
      <c r="R982" s="382"/>
      <c r="S982" s="315"/>
      <c r="T982" s="316"/>
      <c r="U982" s="315"/>
      <c r="V982" s="315"/>
      <c r="W982" s="315"/>
      <c r="X982" s="315"/>
      <c r="Y982" s="315"/>
      <c r="Z982" s="315"/>
      <c r="AA982" s="315"/>
      <c r="AB982" s="317"/>
    </row>
    <row r="983" spans="2:28" customFormat="1" ht="15" customHeight="1" x14ac:dyDescent="0.25">
      <c r="B983" s="282"/>
      <c r="C983" s="271"/>
      <c r="D983" s="330"/>
      <c r="E983" s="330"/>
      <c r="F983" s="330"/>
      <c r="G983" s="330"/>
      <c r="H983" s="330"/>
      <c r="I983" s="371"/>
      <c r="J983" s="371"/>
      <c r="K983" s="331"/>
      <c r="L983" s="371"/>
      <c r="M983" s="330"/>
      <c r="N983" s="330"/>
      <c r="O983" s="330"/>
      <c r="P983" s="330"/>
      <c r="Q983" s="330"/>
      <c r="R983" s="382"/>
      <c r="S983" s="315"/>
      <c r="T983" s="316"/>
      <c r="U983" s="315"/>
      <c r="V983" s="315"/>
      <c r="W983" s="315"/>
      <c r="X983" s="315"/>
      <c r="Y983" s="315"/>
      <c r="Z983" s="315"/>
      <c r="AA983" s="315"/>
      <c r="AB983" s="317"/>
    </row>
    <row r="984" spans="2:28" customFormat="1" ht="15" customHeight="1" x14ac:dyDescent="0.25">
      <c r="B984" s="282"/>
      <c r="C984" s="271"/>
      <c r="D984" s="330"/>
      <c r="E984" s="330"/>
      <c r="F984" s="330"/>
      <c r="G984" s="330"/>
      <c r="H984" s="330"/>
      <c r="I984" s="371"/>
      <c r="J984" s="371"/>
      <c r="K984" s="331"/>
      <c r="L984" s="371"/>
      <c r="M984" s="330"/>
      <c r="N984" s="330"/>
      <c r="O984" s="330"/>
      <c r="P984" s="330"/>
      <c r="Q984" s="330"/>
      <c r="R984" s="382"/>
      <c r="S984" s="315"/>
      <c r="T984" s="316"/>
      <c r="U984" s="315"/>
      <c r="V984" s="315"/>
      <c r="W984" s="315"/>
      <c r="X984" s="315"/>
      <c r="Y984" s="315"/>
      <c r="Z984" s="315"/>
      <c r="AA984" s="315"/>
      <c r="AB984" s="317"/>
    </row>
    <row r="985" spans="2:28" customFormat="1" ht="15" customHeight="1" x14ac:dyDescent="0.25">
      <c r="B985" s="282"/>
      <c r="C985" s="271"/>
      <c r="D985" s="330"/>
      <c r="E985" s="330"/>
      <c r="F985" s="330"/>
      <c r="G985" s="330"/>
      <c r="H985" s="330"/>
      <c r="I985" s="371"/>
      <c r="J985" s="371"/>
      <c r="K985" s="331"/>
      <c r="L985" s="371"/>
      <c r="M985" s="330"/>
      <c r="N985" s="330"/>
      <c r="O985" s="330"/>
      <c r="P985" s="330"/>
      <c r="Q985" s="330"/>
      <c r="R985" s="382"/>
      <c r="S985" s="315"/>
      <c r="T985" s="316"/>
      <c r="U985" s="315"/>
      <c r="V985" s="315"/>
      <c r="W985" s="315"/>
      <c r="X985" s="315"/>
      <c r="Y985" s="315"/>
      <c r="Z985" s="315"/>
      <c r="AA985" s="315"/>
      <c r="AB985" s="317"/>
    </row>
    <row r="986" spans="2:28" customFormat="1" ht="15" customHeight="1" x14ac:dyDescent="0.25">
      <c r="B986" s="282"/>
      <c r="C986" s="271"/>
      <c r="D986" s="330"/>
      <c r="E986" s="330"/>
      <c r="F986" s="330"/>
      <c r="G986" s="330"/>
      <c r="H986" s="330"/>
      <c r="I986" s="371"/>
      <c r="J986" s="371"/>
      <c r="K986" s="331"/>
      <c r="L986" s="371"/>
      <c r="M986" s="330"/>
      <c r="N986" s="330"/>
      <c r="O986" s="330"/>
      <c r="P986" s="330"/>
      <c r="Q986" s="330"/>
      <c r="R986" s="382"/>
      <c r="S986" s="315"/>
      <c r="T986" s="316"/>
      <c r="U986" s="315"/>
      <c r="V986" s="315"/>
      <c r="W986" s="315"/>
      <c r="X986" s="315"/>
      <c r="Y986" s="315"/>
      <c r="Z986" s="315"/>
      <c r="AA986" s="315"/>
      <c r="AB986" s="317"/>
    </row>
    <row r="987" spans="2:28" customFormat="1" ht="15" customHeight="1" x14ac:dyDescent="0.25">
      <c r="B987" s="282"/>
      <c r="C987" s="271"/>
      <c r="D987" s="330"/>
      <c r="E987" s="330"/>
      <c r="F987" s="330"/>
      <c r="G987" s="330"/>
      <c r="H987" s="330"/>
      <c r="I987" s="371"/>
      <c r="J987" s="371"/>
      <c r="K987" s="331"/>
      <c r="L987" s="371"/>
      <c r="M987" s="330"/>
      <c r="N987" s="330"/>
      <c r="O987" s="330"/>
      <c r="P987" s="330"/>
      <c r="Q987" s="330"/>
      <c r="R987" s="382"/>
      <c r="S987" s="315"/>
      <c r="T987" s="316"/>
      <c r="U987" s="315"/>
      <c r="V987" s="315"/>
      <c r="W987" s="315"/>
      <c r="X987" s="315"/>
      <c r="Y987" s="315"/>
      <c r="Z987" s="315"/>
      <c r="AA987" s="315"/>
      <c r="AB987" s="317"/>
    </row>
    <row r="988" spans="2:28" customFormat="1" ht="15" customHeight="1" x14ac:dyDescent="0.25">
      <c r="B988" s="282"/>
      <c r="C988" s="271"/>
      <c r="D988" s="330"/>
      <c r="E988" s="330"/>
      <c r="F988" s="330"/>
      <c r="G988" s="330"/>
      <c r="H988" s="330"/>
      <c r="I988" s="371"/>
      <c r="J988" s="371"/>
      <c r="K988" s="331"/>
      <c r="L988" s="371"/>
      <c r="M988" s="330"/>
      <c r="N988" s="330"/>
      <c r="O988" s="330"/>
      <c r="P988" s="330"/>
      <c r="Q988" s="330"/>
      <c r="R988" s="382"/>
      <c r="S988" s="315"/>
      <c r="T988" s="316"/>
      <c r="U988" s="315"/>
      <c r="V988" s="315"/>
      <c r="W988" s="315"/>
      <c r="X988" s="315"/>
      <c r="Y988" s="315"/>
      <c r="Z988" s="315"/>
      <c r="AA988" s="315"/>
      <c r="AB988" s="317"/>
    </row>
    <row r="989" spans="2:28" customFormat="1" ht="15" customHeight="1" x14ac:dyDescent="0.25">
      <c r="B989" s="282"/>
      <c r="C989" s="271"/>
      <c r="D989" s="330"/>
      <c r="E989" s="330"/>
      <c r="F989" s="330"/>
      <c r="G989" s="330"/>
      <c r="H989" s="330"/>
      <c r="I989" s="371"/>
      <c r="J989" s="371"/>
      <c r="K989" s="331"/>
      <c r="L989" s="371"/>
      <c r="M989" s="330"/>
      <c r="N989" s="330"/>
      <c r="O989" s="330"/>
      <c r="P989" s="330"/>
      <c r="Q989" s="330"/>
      <c r="R989" s="382"/>
      <c r="S989" s="315"/>
      <c r="T989" s="316"/>
      <c r="U989" s="315"/>
      <c r="V989" s="315"/>
      <c r="W989" s="315"/>
      <c r="X989" s="315"/>
      <c r="Y989" s="315"/>
      <c r="Z989" s="315"/>
      <c r="AA989" s="315"/>
      <c r="AB989" s="317"/>
    </row>
    <row r="990" spans="2:28" customFormat="1" ht="15" customHeight="1" x14ac:dyDescent="0.25">
      <c r="B990" s="282"/>
      <c r="C990" s="271"/>
      <c r="D990" s="330"/>
      <c r="E990" s="330"/>
      <c r="F990" s="330"/>
      <c r="G990" s="330"/>
      <c r="H990" s="330"/>
      <c r="I990" s="371"/>
      <c r="J990" s="371"/>
      <c r="K990" s="331"/>
      <c r="L990" s="371"/>
      <c r="M990" s="330"/>
      <c r="N990" s="330"/>
      <c r="O990" s="330"/>
      <c r="P990" s="330"/>
      <c r="Q990" s="330"/>
      <c r="R990" s="382"/>
      <c r="S990" s="315"/>
      <c r="T990" s="316"/>
      <c r="U990" s="315"/>
      <c r="V990" s="315"/>
      <c r="W990" s="315"/>
      <c r="X990" s="315"/>
      <c r="Y990" s="315"/>
      <c r="Z990" s="315"/>
      <c r="AA990" s="315"/>
      <c r="AB990" s="317"/>
    </row>
    <row r="991" spans="2:28" customFormat="1" ht="15" customHeight="1" x14ac:dyDescent="0.25">
      <c r="B991" s="282"/>
      <c r="C991" s="271"/>
      <c r="D991" s="330"/>
      <c r="E991" s="330"/>
      <c r="F991" s="330"/>
      <c r="G991" s="330"/>
      <c r="H991" s="330"/>
      <c r="I991" s="371"/>
      <c r="J991" s="371"/>
      <c r="K991" s="331"/>
      <c r="L991" s="371"/>
      <c r="M991" s="330"/>
      <c r="N991" s="330"/>
      <c r="O991" s="330"/>
      <c r="P991" s="330"/>
      <c r="Q991" s="330"/>
      <c r="R991" s="382"/>
      <c r="S991" s="315"/>
      <c r="T991" s="316"/>
      <c r="U991" s="315"/>
      <c r="V991" s="315"/>
      <c r="W991" s="315"/>
      <c r="X991" s="315"/>
      <c r="Y991" s="315"/>
      <c r="Z991" s="315"/>
      <c r="AA991" s="315"/>
      <c r="AB991" s="317"/>
    </row>
    <row r="992" spans="2:28" customFormat="1" ht="15" customHeight="1" x14ac:dyDescent="0.25">
      <c r="B992" s="282"/>
      <c r="C992" s="271"/>
      <c r="D992" s="330"/>
      <c r="E992" s="330"/>
      <c r="F992" s="330"/>
      <c r="G992" s="330"/>
      <c r="H992" s="330"/>
      <c r="I992" s="371"/>
      <c r="J992" s="371"/>
      <c r="K992" s="331"/>
      <c r="L992" s="371"/>
      <c r="M992" s="330"/>
      <c r="N992" s="330"/>
      <c r="O992" s="330"/>
      <c r="P992" s="330"/>
      <c r="Q992" s="330"/>
      <c r="R992" s="382"/>
      <c r="S992" s="315"/>
      <c r="T992" s="316"/>
      <c r="U992" s="315"/>
      <c r="V992" s="315"/>
      <c r="W992" s="315"/>
      <c r="X992" s="315"/>
      <c r="Y992" s="315"/>
      <c r="Z992" s="315"/>
      <c r="AA992" s="315"/>
      <c r="AB992" s="317"/>
    </row>
    <row r="993" spans="2:28" customFormat="1" ht="15" customHeight="1" x14ac:dyDescent="0.25">
      <c r="B993" s="282"/>
      <c r="C993" s="271"/>
      <c r="D993" s="330"/>
      <c r="E993" s="330"/>
      <c r="F993" s="330"/>
      <c r="G993" s="330"/>
      <c r="H993" s="330"/>
      <c r="I993" s="371"/>
      <c r="J993" s="371"/>
      <c r="K993" s="331"/>
      <c r="L993" s="371"/>
      <c r="M993" s="330"/>
      <c r="N993" s="330"/>
      <c r="O993" s="330"/>
      <c r="P993" s="330"/>
      <c r="Q993" s="330"/>
      <c r="R993" s="382"/>
      <c r="S993" s="315"/>
      <c r="T993" s="316"/>
      <c r="U993" s="315"/>
      <c r="V993" s="315"/>
      <c r="W993" s="315"/>
      <c r="X993" s="315"/>
      <c r="Y993" s="315"/>
      <c r="Z993" s="315"/>
      <c r="AA993" s="315"/>
      <c r="AB993" s="317"/>
    </row>
    <row r="994" spans="2:28" customFormat="1" ht="15" customHeight="1" x14ac:dyDescent="0.25">
      <c r="B994" s="282"/>
      <c r="C994" s="271"/>
      <c r="D994" s="330"/>
      <c r="E994" s="330"/>
      <c r="F994" s="330"/>
      <c r="G994" s="330"/>
      <c r="H994" s="330"/>
      <c r="I994" s="371"/>
      <c r="J994" s="371"/>
      <c r="K994" s="331"/>
      <c r="L994" s="371"/>
      <c r="M994" s="330"/>
      <c r="N994" s="330"/>
      <c r="O994" s="330"/>
      <c r="P994" s="330"/>
      <c r="Q994" s="330"/>
      <c r="R994" s="382"/>
      <c r="S994" s="315"/>
      <c r="T994" s="316"/>
      <c r="U994" s="315"/>
      <c r="V994" s="315"/>
      <c r="W994" s="315"/>
      <c r="X994" s="315"/>
      <c r="Y994" s="315"/>
      <c r="Z994" s="315"/>
      <c r="AA994" s="315"/>
      <c r="AB994" s="317"/>
    </row>
    <row r="995" spans="2:28" customFormat="1" ht="15" customHeight="1" x14ac:dyDescent="0.25">
      <c r="B995" s="282"/>
      <c r="C995" s="271"/>
      <c r="D995" s="330"/>
      <c r="E995" s="330"/>
      <c r="F995" s="330"/>
      <c r="G995" s="330"/>
      <c r="H995" s="330"/>
      <c r="I995" s="371"/>
      <c r="J995" s="371"/>
      <c r="K995" s="331"/>
      <c r="L995" s="371"/>
      <c r="M995" s="330"/>
      <c r="N995" s="330"/>
      <c r="O995" s="330"/>
      <c r="P995" s="330"/>
      <c r="Q995" s="330"/>
      <c r="R995" s="382"/>
      <c r="S995" s="315"/>
      <c r="T995" s="316"/>
      <c r="U995" s="315"/>
      <c r="V995" s="315"/>
      <c r="W995" s="315"/>
      <c r="X995" s="315"/>
      <c r="Y995" s="315"/>
      <c r="Z995" s="315"/>
      <c r="AA995" s="315"/>
      <c r="AB995" s="317"/>
    </row>
    <row r="996" spans="2:28" customFormat="1" ht="15" customHeight="1" x14ac:dyDescent="0.25">
      <c r="B996" s="282"/>
      <c r="C996" s="271"/>
      <c r="D996" s="330"/>
      <c r="E996" s="330"/>
      <c r="F996" s="330"/>
      <c r="G996" s="330"/>
      <c r="H996" s="330"/>
      <c r="I996" s="371"/>
      <c r="J996" s="371"/>
      <c r="K996" s="331"/>
      <c r="L996" s="371"/>
      <c r="M996" s="330"/>
      <c r="N996" s="330"/>
      <c r="O996" s="330"/>
      <c r="P996" s="330"/>
      <c r="Q996" s="330"/>
      <c r="R996" s="382"/>
      <c r="S996" s="315"/>
      <c r="T996" s="316"/>
      <c r="U996" s="315"/>
      <c r="V996" s="315"/>
      <c r="W996" s="315"/>
      <c r="X996" s="315"/>
      <c r="Y996" s="315"/>
      <c r="Z996" s="315"/>
      <c r="AA996" s="315"/>
      <c r="AB996" s="317"/>
    </row>
    <row r="997" spans="2:28" customFormat="1" ht="15" customHeight="1" x14ac:dyDescent="0.25">
      <c r="B997" s="282"/>
      <c r="C997" s="271"/>
      <c r="D997" s="330"/>
      <c r="E997" s="330"/>
      <c r="F997" s="330"/>
      <c r="G997" s="330"/>
      <c r="H997" s="330"/>
      <c r="I997" s="371"/>
      <c r="J997" s="371"/>
      <c r="K997" s="331"/>
      <c r="L997" s="371"/>
      <c r="M997" s="330"/>
      <c r="N997" s="330"/>
      <c r="O997" s="330"/>
      <c r="P997" s="330"/>
      <c r="Q997" s="330"/>
      <c r="R997" s="382"/>
      <c r="S997" s="315"/>
      <c r="T997" s="316"/>
      <c r="U997" s="315"/>
      <c r="V997" s="315"/>
      <c r="W997" s="315"/>
      <c r="X997" s="315"/>
      <c r="Y997" s="315"/>
      <c r="Z997" s="315"/>
      <c r="AA997" s="315"/>
      <c r="AB997" s="317"/>
    </row>
    <row r="998" spans="2:28" customFormat="1" ht="15" customHeight="1" x14ac:dyDescent="0.25">
      <c r="B998" s="282"/>
      <c r="C998" s="271"/>
      <c r="D998" s="330"/>
      <c r="E998" s="330"/>
      <c r="F998" s="330"/>
      <c r="G998" s="330"/>
      <c r="H998" s="330"/>
      <c r="I998" s="371"/>
      <c r="J998" s="371"/>
      <c r="K998" s="331"/>
      <c r="L998" s="371"/>
      <c r="M998" s="330"/>
      <c r="N998" s="330"/>
      <c r="O998" s="330"/>
      <c r="P998" s="330"/>
      <c r="Q998" s="330"/>
      <c r="R998" s="382"/>
      <c r="S998" s="315"/>
      <c r="T998" s="316"/>
      <c r="U998" s="315"/>
      <c r="V998" s="315"/>
      <c r="W998" s="315"/>
      <c r="X998" s="315"/>
      <c r="Y998" s="315"/>
      <c r="Z998" s="315"/>
      <c r="AA998" s="315"/>
      <c r="AB998" s="317"/>
    </row>
    <row r="999" spans="2:28" customFormat="1" ht="15" customHeight="1" x14ac:dyDescent="0.25">
      <c r="B999" s="282"/>
      <c r="C999" s="271"/>
      <c r="D999" s="330"/>
      <c r="E999" s="330"/>
      <c r="F999" s="330"/>
      <c r="G999" s="330"/>
      <c r="H999" s="330"/>
      <c r="I999" s="371"/>
      <c r="J999" s="371"/>
      <c r="K999" s="331"/>
      <c r="L999" s="371"/>
      <c r="M999" s="330"/>
      <c r="N999" s="330"/>
      <c r="O999" s="330"/>
      <c r="P999" s="330"/>
      <c r="Q999" s="330"/>
      <c r="R999" s="382"/>
      <c r="S999" s="315"/>
      <c r="T999" s="316"/>
      <c r="U999" s="315"/>
      <c r="V999" s="315"/>
      <c r="W999" s="315"/>
      <c r="X999" s="315"/>
      <c r="Y999" s="315"/>
      <c r="Z999" s="315"/>
      <c r="AA999" s="315"/>
      <c r="AB999" s="317"/>
    </row>
    <row r="1000" spans="2:28" customFormat="1" ht="15" customHeight="1" x14ac:dyDescent="0.25">
      <c r="B1000" s="282"/>
      <c r="C1000" s="271"/>
      <c r="D1000" s="330"/>
      <c r="E1000" s="330"/>
      <c r="F1000" s="330"/>
      <c r="G1000" s="330"/>
      <c r="H1000" s="330"/>
      <c r="I1000" s="371"/>
      <c r="J1000" s="371"/>
      <c r="K1000" s="331"/>
      <c r="L1000" s="371"/>
      <c r="M1000" s="330"/>
      <c r="N1000" s="330"/>
      <c r="O1000" s="330"/>
      <c r="P1000" s="330"/>
      <c r="Q1000" s="330"/>
      <c r="R1000" s="382"/>
      <c r="S1000" s="315"/>
      <c r="T1000" s="316"/>
      <c r="U1000" s="315"/>
      <c r="V1000" s="315"/>
      <c r="W1000" s="315"/>
      <c r="X1000" s="315"/>
      <c r="Y1000" s="315"/>
      <c r="Z1000" s="315"/>
      <c r="AA1000" s="315"/>
      <c r="AB1000" s="317"/>
    </row>
    <row r="1001" spans="2:28" customFormat="1" ht="15" customHeight="1" x14ac:dyDescent="0.25">
      <c r="B1001" s="282"/>
      <c r="C1001" s="271"/>
      <c r="D1001" s="330"/>
      <c r="E1001" s="330"/>
      <c r="F1001" s="330"/>
      <c r="G1001" s="330"/>
      <c r="H1001" s="330"/>
      <c r="I1001" s="371"/>
      <c r="J1001" s="371"/>
      <c r="K1001" s="331"/>
      <c r="L1001" s="371"/>
      <c r="M1001" s="330"/>
      <c r="N1001" s="330"/>
      <c r="O1001" s="330"/>
      <c r="P1001" s="330"/>
      <c r="Q1001" s="330"/>
      <c r="R1001" s="382"/>
      <c r="S1001" s="315"/>
      <c r="T1001" s="316"/>
      <c r="U1001" s="315"/>
      <c r="V1001" s="315"/>
      <c r="W1001" s="315"/>
      <c r="X1001" s="315"/>
      <c r="Y1001" s="315"/>
      <c r="Z1001" s="315"/>
      <c r="AA1001" s="315"/>
      <c r="AB1001" s="317"/>
    </row>
    <row r="1002" spans="2:28" customFormat="1" ht="15" customHeight="1" x14ac:dyDescent="0.25">
      <c r="B1002" s="282"/>
      <c r="C1002" s="271"/>
      <c r="D1002" s="330"/>
      <c r="E1002" s="330"/>
      <c r="F1002" s="330"/>
      <c r="G1002" s="330"/>
      <c r="H1002" s="330"/>
      <c r="I1002" s="371"/>
      <c r="J1002" s="371"/>
      <c r="K1002" s="331"/>
      <c r="L1002" s="371"/>
      <c r="M1002" s="330"/>
      <c r="N1002" s="330"/>
      <c r="O1002" s="330"/>
      <c r="P1002" s="330"/>
      <c r="Q1002" s="330"/>
      <c r="R1002" s="382"/>
      <c r="S1002" s="315"/>
      <c r="T1002" s="316"/>
      <c r="U1002" s="315"/>
      <c r="V1002" s="315"/>
      <c r="W1002" s="315"/>
      <c r="X1002" s="315"/>
      <c r="Y1002" s="315"/>
      <c r="Z1002" s="315"/>
      <c r="AA1002" s="315"/>
      <c r="AB1002" s="317"/>
    </row>
    <row r="1003" spans="2:28" customFormat="1" ht="15" customHeight="1" x14ac:dyDescent="0.25">
      <c r="B1003" s="282"/>
      <c r="C1003" s="271"/>
      <c r="D1003" s="330"/>
      <c r="E1003" s="330"/>
      <c r="F1003" s="330"/>
      <c r="G1003" s="330"/>
      <c r="H1003" s="330"/>
      <c r="I1003" s="371"/>
      <c r="J1003" s="371"/>
      <c r="K1003" s="331"/>
      <c r="L1003" s="371"/>
      <c r="M1003" s="330"/>
      <c r="N1003" s="330"/>
      <c r="O1003" s="330"/>
      <c r="P1003" s="330"/>
      <c r="Q1003" s="330"/>
      <c r="R1003" s="382"/>
      <c r="S1003" s="315"/>
      <c r="T1003" s="316"/>
      <c r="U1003" s="315"/>
      <c r="V1003" s="315"/>
      <c r="W1003" s="315"/>
      <c r="X1003" s="315"/>
      <c r="Y1003" s="315"/>
      <c r="Z1003" s="315"/>
      <c r="AA1003" s="315"/>
      <c r="AB1003" s="317"/>
    </row>
    <row r="1004" spans="2:28" customFormat="1" ht="15" customHeight="1" x14ac:dyDescent="0.25">
      <c r="B1004" s="282"/>
      <c r="C1004" s="271"/>
      <c r="D1004" s="330"/>
      <c r="E1004" s="330"/>
      <c r="F1004" s="330"/>
      <c r="G1004" s="330"/>
      <c r="H1004" s="330"/>
      <c r="I1004" s="371"/>
      <c r="J1004" s="371"/>
      <c r="K1004" s="331"/>
      <c r="L1004" s="371"/>
      <c r="M1004" s="330"/>
      <c r="N1004" s="330"/>
      <c r="O1004" s="330"/>
      <c r="P1004" s="330"/>
      <c r="Q1004" s="330"/>
      <c r="R1004" s="382"/>
      <c r="S1004" s="315"/>
      <c r="T1004" s="316"/>
      <c r="U1004" s="315"/>
      <c r="V1004" s="315"/>
      <c r="W1004" s="315"/>
      <c r="X1004" s="315"/>
      <c r="Y1004" s="315"/>
      <c r="Z1004" s="315"/>
      <c r="AA1004" s="315"/>
      <c r="AB1004" s="317"/>
    </row>
    <row r="1005" spans="2:28" customFormat="1" ht="15" customHeight="1" x14ac:dyDescent="0.25">
      <c r="B1005" s="282"/>
      <c r="C1005" s="271"/>
      <c r="D1005" s="330"/>
      <c r="E1005" s="330"/>
      <c r="F1005" s="330"/>
      <c r="G1005" s="330"/>
      <c r="H1005" s="330"/>
      <c r="I1005" s="371"/>
      <c r="J1005" s="371"/>
      <c r="K1005" s="331"/>
      <c r="L1005" s="371"/>
      <c r="M1005" s="330"/>
      <c r="N1005" s="330"/>
      <c r="O1005" s="330"/>
      <c r="P1005" s="330"/>
      <c r="Q1005" s="330"/>
      <c r="R1005" s="382"/>
      <c r="S1005" s="315"/>
      <c r="T1005" s="316"/>
      <c r="U1005" s="315"/>
      <c r="V1005" s="315"/>
      <c r="W1005" s="315"/>
      <c r="X1005" s="315"/>
      <c r="Y1005" s="315"/>
      <c r="Z1005" s="315"/>
      <c r="AA1005" s="315"/>
      <c r="AB1005" s="317"/>
    </row>
    <row r="1006" spans="2:28" customFormat="1" ht="15" customHeight="1" x14ac:dyDescent="0.25">
      <c r="B1006" s="282"/>
      <c r="C1006" s="271"/>
      <c r="D1006" s="330"/>
      <c r="E1006" s="330"/>
      <c r="F1006" s="330"/>
      <c r="G1006" s="330"/>
      <c r="H1006" s="330"/>
      <c r="I1006" s="371"/>
      <c r="J1006" s="371"/>
      <c r="K1006" s="331"/>
      <c r="L1006" s="371"/>
      <c r="M1006" s="330"/>
      <c r="N1006" s="330"/>
      <c r="O1006" s="330"/>
      <c r="P1006" s="330"/>
      <c r="Q1006" s="330"/>
      <c r="R1006" s="382"/>
      <c r="S1006" s="315"/>
      <c r="T1006" s="316"/>
      <c r="U1006" s="315"/>
      <c r="V1006" s="315"/>
      <c r="W1006" s="315"/>
      <c r="X1006" s="315"/>
      <c r="Y1006" s="315"/>
      <c r="Z1006" s="315"/>
      <c r="AA1006" s="315"/>
      <c r="AB1006" s="317"/>
    </row>
    <row r="1007" spans="2:28" customFormat="1" ht="15" customHeight="1" x14ac:dyDescent="0.25">
      <c r="B1007" s="282"/>
      <c r="C1007" s="271"/>
      <c r="D1007" s="330"/>
      <c r="E1007" s="330"/>
      <c r="F1007" s="330"/>
      <c r="G1007" s="330"/>
      <c r="H1007" s="330"/>
      <c r="I1007" s="371"/>
      <c r="J1007" s="371"/>
      <c r="K1007" s="331"/>
      <c r="L1007" s="371"/>
      <c r="M1007" s="330"/>
      <c r="N1007" s="330"/>
      <c r="O1007" s="330"/>
      <c r="P1007" s="330"/>
      <c r="Q1007" s="330"/>
      <c r="R1007" s="382"/>
      <c r="S1007" s="315"/>
      <c r="T1007" s="316"/>
      <c r="U1007" s="315"/>
      <c r="V1007" s="315"/>
      <c r="W1007" s="315"/>
      <c r="X1007" s="315"/>
      <c r="Y1007" s="315"/>
      <c r="Z1007" s="315"/>
      <c r="AA1007" s="315"/>
      <c r="AB1007" s="317"/>
    </row>
    <row r="1008" spans="2:28" customFormat="1" ht="15" customHeight="1" x14ac:dyDescent="0.25">
      <c r="B1008" s="282"/>
      <c r="C1008" s="271"/>
      <c r="D1008" s="330"/>
      <c r="E1008" s="330"/>
      <c r="F1008" s="330"/>
      <c r="G1008" s="330"/>
      <c r="H1008" s="330"/>
      <c r="I1008" s="371"/>
      <c r="J1008" s="371"/>
      <c r="K1008" s="331"/>
      <c r="L1008" s="371"/>
      <c r="M1008" s="330"/>
      <c r="N1008" s="330"/>
      <c r="O1008" s="330"/>
      <c r="P1008" s="330"/>
      <c r="Q1008" s="330"/>
      <c r="R1008" s="382"/>
      <c r="S1008" s="315"/>
      <c r="T1008" s="316"/>
      <c r="U1008" s="315"/>
      <c r="V1008" s="315"/>
      <c r="W1008" s="315"/>
      <c r="X1008" s="315"/>
      <c r="Y1008" s="315"/>
      <c r="Z1008" s="315"/>
      <c r="AA1008" s="315"/>
      <c r="AB1008" s="317"/>
    </row>
    <row r="1009" spans="2:28" customFormat="1" ht="15" customHeight="1" x14ac:dyDescent="0.25">
      <c r="B1009" s="282"/>
      <c r="C1009" s="271"/>
      <c r="D1009" s="330"/>
      <c r="E1009" s="330"/>
      <c r="F1009" s="330"/>
      <c r="G1009" s="330"/>
      <c r="H1009" s="330"/>
      <c r="I1009" s="371"/>
      <c r="J1009" s="371"/>
      <c r="K1009" s="331"/>
      <c r="L1009" s="371"/>
      <c r="M1009" s="330"/>
      <c r="N1009" s="330"/>
      <c r="O1009" s="330"/>
      <c r="P1009" s="330"/>
      <c r="Q1009" s="330"/>
      <c r="R1009" s="382"/>
      <c r="S1009" s="315"/>
      <c r="T1009" s="316"/>
      <c r="U1009" s="315"/>
      <c r="V1009" s="315"/>
      <c r="W1009" s="315"/>
      <c r="X1009" s="315"/>
      <c r="Y1009" s="315"/>
      <c r="Z1009" s="315"/>
      <c r="AA1009" s="315"/>
      <c r="AB1009" s="317"/>
    </row>
    <row r="1010" spans="2:28" customFormat="1" ht="15" customHeight="1" x14ac:dyDescent="0.25">
      <c r="B1010" s="282"/>
      <c r="C1010" s="271"/>
      <c r="D1010" s="330"/>
      <c r="E1010" s="330"/>
      <c r="F1010" s="330"/>
      <c r="G1010" s="330"/>
      <c r="H1010" s="330"/>
      <c r="I1010" s="371"/>
      <c r="J1010" s="371"/>
      <c r="K1010" s="331"/>
      <c r="L1010" s="371"/>
      <c r="M1010" s="330"/>
      <c r="N1010" s="330"/>
      <c r="O1010" s="330"/>
      <c r="P1010" s="330"/>
      <c r="Q1010" s="330"/>
      <c r="R1010" s="382"/>
      <c r="S1010" s="315"/>
      <c r="T1010" s="316"/>
      <c r="U1010" s="315"/>
      <c r="V1010" s="315"/>
      <c r="W1010" s="315"/>
      <c r="X1010" s="315"/>
      <c r="Y1010" s="315"/>
      <c r="Z1010" s="315"/>
      <c r="AA1010" s="315"/>
      <c r="AB1010" s="317"/>
    </row>
    <row r="1011" spans="2:28" customFormat="1" ht="15" customHeight="1" x14ac:dyDescent="0.25">
      <c r="B1011" s="282"/>
      <c r="C1011" s="271"/>
      <c r="D1011" s="330"/>
      <c r="E1011" s="330"/>
      <c r="F1011" s="330"/>
      <c r="G1011" s="330"/>
      <c r="H1011" s="330"/>
      <c r="I1011" s="371"/>
      <c r="J1011" s="371"/>
      <c r="K1011" s="331"/>
      <c r="L1011" s="371"/>
      <c r="M1011" s="330"/>
      <c r="N1011" s="330"/>
      <c r="O1011" s="330"/>
      <c r="P1011" s="330"/>
      <c r="Q1011" s="330"/>
      <c r="R1011" s="382"/>
      <c r="S1011" s="315"/>
      <c r="T1011" s="316"/>
      <c r="U1011" s="315"/>
      <c r="V1011" s="315"/>
      <c r="W1011" s="315"/>
      <c r="X1011" s="315"/>
      <c r="Y1011" s="315"/>
      <c r="Z1011" s="315"/>
      <c r="AA1011" s="315"/>
      <c r="AB1011" s="317"/>
    </row>
    <row r="1012" spans="2:28" customFormat="1" ht="15" customHeight="1" x14ac:dyDescent="0.25">
      <c r="B1012" s="282"/>
      <c r="C1012" s="271"/>
      <c r="D1012" s="330"/>
      <c r="E1012" s="330"/>
      <c r="F1012" s="330"/>
      <c r="G1012" s="330"/>
      <c r="H1012" s="330"/>
      <c r="I1012" s="371"/>
      <c r="J1012" s="371"/>
      <c r="K1012" s="331"/>
      <c r="L1012" s="371"/>
      <c r="M1012" s="330"/>
      <c r="N1012" s="330"/>
      <c r="O1012" s="330"/>
      <c r="P1012" s="330"/>
      <c r="Q1012" s="330"/>
      <c r="R1012" s="382"/>
      <c r="S1012" s="315"/>
      <c r="T1012" s="316"/>
      <c r="U1012" s="315"/>
      <c r="V1012" s="315"/>
      <c r="W1012" s="315"/>
      <c r="X1012" s="315"/>
      <c r="Y1012" s="315"/>
      <c r="Z1012" s="315"/>
      <c r="AA1012" s="315"/>
      <c r="AB1012" s="317"/>
    </row>
    <row r="1013" spans="2:28" customFormat="1" ht="15" customHeight="1" x14ac:dyDescent="0.25">
      <c r="B1013" s="282"/>
      <c r="C1013" s="271"/>
      <c r="D1013" s="330"/>
      <c r="E1013" s="330"/>
      <c r="F1013" s="330"/>
      <c r="G1013" s="330"/>
      <c r="H1013" s="330"/>
      <c r="I1013" s="371"/>
      <c r="J1013" s="371"/>
      <c r="K1013" s="331"/>
      <c r="L1013" s="371"/>
      <c r="M1013" s="330"/>
      <c r="N1013" s="330"/>
      <c r="O1013" s="330"/>
      <c r="P1013" s="330"/>
      <c r="Q1013" s="330"/>
      <c r="R1013" s="382"/>
      <c r="S1013" s="315"/>
      <c r="T1013" s="316"/>
      <c r="U1013" s="315"/>
      <c r="V1013" s="315"/>
      <c r="W1013" s="315"/>
      <c r="X1013" s="315"/>
      <c r="Y1013" s="315"/>
      <c r="Z1013" s="315"/>
      <c r="AA1013" s="315"/>
      <c r="AB1013" s="317"/>
    </row>
    <row r="1014" spans="2:28" customFormat="1" ht="15" customHeight="1" x14ac:dyDescent="0.25">
      <c r="B1014" s="282"/>
      <c r="C1014" s="271"/>
      <c r="D1014" s="330"/>
      <c r="E1014" s="330"/>
      <c r="F1014" s="330"/>
      <c r="G1014" s="330"/>
      <c r="H1014" s="330"/>
      <c r="I1014" s="371"/>
      <c r="J1014" s="371"/>
      <c r="K1014" s="331"/>
      <c r="L1014" s="371"/>
      <c r="M1014" s="330"/>
      <c r="N1014" s="330"/>
      <c r="O1014" s="330"/>
      <c r="P1014" s="330"/>
      <c r="Q1014" s="330"/>
      <c r="R1014" s="382"/>
      <c r="S1014" s="315"/>
      <c r="T1014" s="316"/>
      <c r="U1014" s="315"/>
      <c r="V1014" s="315"/>
      <c r="W1014" s="315"/>
      <c r="X1014" s="315"/>
      <c r="Y1014" s="315"/>
      <c r="Z1014" s="315"/>
      <c r="AA1014" s="315"/>
      <c r="AB1014" s="317"/>
    </row>
    <row r="1015" spans="2:28" customFormat="1" ht="15" customHeight="1" x14ac:dyDescent="0.25">
      <c r="B1015" s="282"/>
      <c r="C1015" s="271"/>
      <c r="D1015" s="330"/>
      <c r="E1015" s="330"/>
      <c r="F1015" s="330"/>
      <c r="G1015" s="330"/>
      <c r="H1015" s="330"/>
      <c r="I1015" s="371"/>
      <c r="J1015" s="371"/>
      <c r="K1015" s="331"/>
      <c r="L1015" s="371"/>
      <c r="M1015" s="330"/>
      <c r="N1015" s="330"/>
      <c r="O1015" s="330"/>
      <c r="P1015" s="330"/>
      <c r="Q1015" s="330"/>
      <c r="R1015" s="382"/>
      <c r="S1015" s="315"/>
      <c r="T1015" s="316"/>
      <c r="U1015" s="315"/>
      <c r="V1015" s="315"/>
      <c r="W1015" s="315"/>
      <c r="X1015" s="315"/>
      <c r="Y1015" s="315"/>
      <c r="Z1015" s="315"/>
      <c r="AA1015" s="315"/>
      <c r="AB1015" s="317"/>
    </row>
    <row r="1016" spans="2:28" customFormat="1" ht="15" customHeight="1" x14ac:dyDescent="0.25">
      <c r="B1016" s="282"/>
      <c r="C1016" s="271"/>
      <c r="D1016" s="330"/>
      <c r="E1016" s="330"/>
      <c r="F1016" s="330"/>
      <c r="G1016" s="330"/>
      <c r="H1016" s="330"/>
      <c r="I1016" s="371"/>
      <c r="J1016" s="371"/>
      <c r="K1016" s="331"/>
      <c r="L1016" s="371"/>
      <c r="M1016" s="330"/>
      <c r="N1016" s="330"/>
      <c r="O1016" s="330"/>
      <c r="P1016" s="330"/>
      <c r="Q1016" s="330"/>
      <c r="R1016" s="382"/>
      <c r="S1016" s="315"/>
      <c r="T1016" s="316"/>
      <c r="U1016" s="315"/>
      <c r="V1016" s="315"/>
      <c r="W1016" s="315"/>
      <c r="X1016" s="315"/>
      <c r="Y1016" s="315"/>
      <c r="Z1016" s="315"/>
      <c r="AA1016" s="315"/>
      <c r="AB1016" s="317"/>
    </row>
    <row r="1017" spans="2:28" customFormat="1" ht="15" customHeight="1" x14ac:dyDescent="0.25">
      <c r="B1017" s="282"/>
      <c r="C1017" s="271"/>
      <c r="D1017" s="330"/>
      <c r="E1017" s="330"/>
      <c r="F1017" s="330"/>
      <c r="G1017" s="330"/>
      <c r="H1017" s="330"/>
      <c r="I1017" s="371"/>
      <c r="J1017" s="371"/>
      <c r="K1017" s="331"/>
      <c r="L1017" s="371"/>
      <c r="M1017" s="330"/>
      <c r="N1017" s="330"/>
      <c r="O1017" s="330"/>
      <c r="P1017" s="330"/>
      <c r="Q1017" s="330"/>
      <c r="R1017" s="382"/>
      <c r="S1017" s="315"/>
      <c r="T1017" s="316"/>
      <c r="U1017" s="315"/>
      <c r="V1017" s="315"/>
      <c r="W1017" s="315"/>
      <c r="X1017" s="315"/>
      <c r="Y1017" s="315"/>
      <c r="Z1017" s="315"/>
      <c r="AA1017" s="315"/>
      <c r="AB1017" s="317"/>
    </row>
    <row r="1018" spans="2:28" customFormat="1" ht="15" customHeight="1" x14ac:dyDescent="0.25">
      <c r="B1018" s="282"/>
      <c r="C1018" s="271"/>
      <c r="D1018" s="330"/>
      <c r="E1018" s="330"/>
      <c r="F1018" s="330"/>
      <c r="G1018" s="330"/>
      <c r="H1018" s="330"/>
      <c r="I1018" s="371"/>
      <c r="J1018" s="371"/>
      <c r="K1018" s="331"/>
      <c r="L1018" s="371"/>
      <c r="M1018" s="330"/>
      <c r="N1018" s="330"/>
      <c r="O1018" s="330"/>
      <c r="P1018" s="330"/>
      <c r="Q1018" s="330"/>
      <c r="R1018" s="382"/>
      <c r="S1018" s="315"/>
      <c r="T1018" s="316"/>
      <c r="U1018" s="315"/>
      <c r="V1018" s="315"/>
      <c r="W1018" s="315"/>
      <c r="X1018" s="315"/>
      <c r="Y1018" s="315"/>
      <c r="Z1018" s="315"/>
      <c r="AA1018" s="315"/>
      <c r="AB1018" s="317"/>
    </row>
    <row r="1019" spans="2:28" customFormat="1" ht="15" customHeight="1" x14ac:dyDescent="0.25">
      <c r="B1019" s="282"/>
      <c r="C1019" s="271"/>
      <c r="D1019" s="330"/>
      <c r="E1019" s="330"/>
      <c r="F1019" s="330"/>
      <c r="G1019" s="330"/>
      <c r="H1019" s="330"/>
      <c r="I1019" s="371"/>
      <c r="J1019" s="371"/>
      <c r="K1019" s="331"/>
      <c r="L1019" s="371"/>
      <c r="M1019" s="330"/>
      <c r="N1019" s="330"/>
      <c r="O1019" s="330"/>
      <c r="P1019" s="330"/>
      <c r="Q1019" s="330"/>
      <c r="R1019" s="382"/>
      <c r="S1019" s="315"/>
      <c r="T1019" s="316"/>
      <c r="U1019" s="315"/>
      <c r="V1019" s="315"/>
      <c r="W1019" s="315"/>
      <c r="X1019" s="315"/>
      <c r="Y1019" s="315"/>
      <c r="Z1019" s="315"/>
      <c r="AA1019" s="315"/>
      <c r="AB1019" s="317"/>
    </row>
    <row r="1020" spans="2:28" customFormat="1" ht="15" customHeight="1" x14ac:dyDescent="0.25">
      <c r="B1020" s="282"/>
      <c r="C1020" s="271"/>
      <c r="D1020" s="330"/>
      <c r="E1020" s="330"/>
      <c r="F1020" s="330"/>
      <c r="G1020" s="330"/>
      <c r="H1020" s="330"/>
      <c r="I1020" s="371"/>
      <c r="J1020" s="371"/>
      <c r="K1020" s="331"/>
      <c r="L1020" s="371"/>
      <c r="M1020" s="330"/>
      <c r="N1020" s="330"/>
      <c r="O1020" s="330"/>
      <c r="P1020" s="330"/>
      <c r="Q1020" s="330"/>
      <c r="R1020" s="382"/>
      <c r="S1020" s="315"/>
      <c r="T1020" s="316"/>
      <c r="U1020" s="315"/>
      <c r="V1020" s="315"/>
      <c r="W1020" s="315"/>
      <c r="X1020" s="315"/>
      <c r="Y1020" s="315"/>
      <c r="Z1020" s="315"/>
      <c r="AA1020" s="315"/>
      <c r="AB1020" s="317"/>
    </row>
    <row r="1021" spans="2:28" customFormat="1" ht="15" customHeight="1" x14ac:dyDescent="0.25">
      <c r="B1021" s="282"/>
      <c r="C1021" s="271"/>
      <c r="D1021" s="330"/>
      <c r="E1021" s="330"/>
      <c r="F1021" s="330"/>
      <c r="G1021" s="330"/>
      <c r="H1021" s="330"/>
      <c r="I1021" s="371"/>
      <c r="J1021" s="371"/>
      <c r="K1021" s="331"/>
      <c r="L1021" s="371"/>
      <c r="M1021" s="330"/>
      <c r="N1021" s="330"/>
      <c r="O1021" s="330"/>
      <c r="P1021" s="330"/>
      <c r="Q1021" s="330"/>
      <c r="R1021" s="382"/>
      <c r="S1021" s="315"/>
      <c r="T1021" s="316"/>
      <c r="U1021" s="315"/>
      <c r="V1021" s="315"/>
      <c r="W1021" s="315"/>
      <c r="X1021" s="315"/>
      <c r="Y1021" s="315"/>
      <c r="Z1021" s="315"/>
      <c r="AA1021" s="315"/>
      <c r="AB1021" s="317"/>
    </row>
    <row r="1022" spans="2:28" customFormat="1" ht="15" customHeight="1" x14ac:dyDescent="0.25">
      <c r="B1022" s="282"/>
      <c r="C1022" s="271"/>
      <c r="D1022" s="330"/>
      <c r="E1022" s="330"/>
      <c r="F1022" s="330"/>
      <c r="G1022" s="330"/>
      <c r="H1022" s="330"/>
      <c r="I1022" s="371"/>
      <c r="J1022" s="371"/>
      <c r="K1022" s="331"/>
      <c r="L1022" s="371"/>
      <c r="M1022" s="330"/>
      <c r="N1022" s="330"/>
      <c r="O1022" s="330"/>
      <c r="P1022" s="330"/>
      <c r="Q1022" s="330"/>
      <c r="R1022" s="382"/>
      <c r="S1022" s="315"/>
      <c r="T1022" s="316"/>
      <c r="U1022" s="315"/>
      <c r="V1022" s="315"/>
      <c r="W1022" s="315"/>
      <c r="X1022" s="315"/>
      <c r="Y1022" s="315"/>
      <c r="Z1022" s="315"/>
      <c r="AA1022" s="315"/>
      <c r="AB1022" s="317"/>
    </row>
    <row r="1023" spans="2:28" customFormat="1" ht="15" customHeight="1" x14ac:dyDescent="0.25">
      <c r="B1023" s="282"/>
      <c r="C1023" s="271"/>
      <c r="D1023" s="330"/>
      <c r="E1023" s="330"/>
      <c r="F1023" s="330"/>
      <c r="G1023" s="330"/>
      <c r="H1023" s="330"/>
      <c r="I1023" s="371"/>
      <c r="J1023" s="371"/>
      <c r="K1023" s="331"/>
      <c r="L1023" s="371"/>
      <c r="M1023" s="330"/>
      <c r="N1023" s="330"/>
      <c r="O1023" s="330"/>
      <c r="P1023" s="330"/>
      <c r="Q1023" s="330"/>
      <c r="R1023" s="382"/>
      <c r="S1023" s="315"/>
      <c r="T1023" s="316"/>
      <c r="U1023" s="315"/>
      <c r="V1023" s="315"/>
      <c r="W1023" s="315"/>
      <c r="X1023" s="315"/>
      <c r="Y1023" s="315"/>
      <c r="Z1023" s="315"/>
      <c r="AA1023" s="315"/>
      <c r="AB1023" s="317"/>
    </row>
    <row r="1024" spans="2:28" customFormat="1" ht="15" customHeight="1" x14ac:dyDescent="0.25">
      <c r="B1024" s="282"/>
      <c r="C1024" s="271"/>
      <c r="D1024" s="330"/>
      <c r="E1024" s="330"/>
      <c r="F1024" s="330"/>
      <c r="G1024" s="330"/>
      <c r="H1024" s="330"/>
      <c r="I1024" s="371"/>
      <c r="J1024" s="371"/>
      <c r="K1024" s="331"/>
      <c r="L1024" s="371"/>
      <c r="M1024" s="330"/>
      <c r="N1024" s="330"/>
      <c r="O1024" s="330"/>
      <c r="P1024" s="330"/>
      <c r="Q1024" s="330"/>
      <c r="R1024" s="382"/>
      <c r="S1024" s="315"/>
      <c r="T1024" s="316"/>
      <c r="U1024" s="315"/>
      <c r="V1024" s="315"/>
      <c r="W1024" s="315"/>
      <c r="X1024" s="315"/>
      <c r="Y1024" s="315"/>
      <c r="Z1024" s="315"/>
      <c r="AA1024" s="315"/>
      <c r="AB1024" s="317"/>
    </row>
    <row r="1025" spans="2:28" customFormat="1" ht="15" customHeight="1" x14ac:dyDescent="0.25">
      <c r="B1025" s="282"/>
      <c r="C1025" s="271"/>
      <c r="D1025" s="330"/>
      <c r="E1025" s="330"/>
      <c r="F1025" s="330"/>
      <c r="G1025" s="330"/>
      <c r="H1025" s="330"/>
      <c r="I1025" s="371"/>
      <c r="J1025" s="371"/>
      <c r="K1025" s="331"/>
      <c r="L1025" s="371"/>
      <c r="M1025" s="330"/>
      <c r="N1025" s="330"/>
      <c r="O1025" s="330"/>
      <c r="P1025" s="330"/>
      <c r="Q1025" s="330"/>
      <c r="R1025" s="382"/>
      <c r="S1025" s="315"/>
      <c r="T1025" s="316"/>
      <c r="U1025" s="315"/>
      <c r="V1025" s="315"/>
      <c r="W1025" s="315"/>
      <c r="X1025" s="315"/>
      <c r="Y1025" s="315"/>
      <c r="Z1025" s="315"/>
      <c r="AA1025" s="315"/>
      <c r="AB1025" s="317"/>
    </row>
    <row r="1026" spans="2:28" customFormat="1" ht="15" customHeight="1" x14ac:dyDescent="0.25">
      <c r="B1026" s="282"/>
      <c r="C1026" s="271"/>
      <c r="D1026" s="330"/>
      <c r="E1026" s="330"/>
      <c r="F1026" s="330"/>
      <c r="G1026" s="330"/>
      <c r="H1026" s="330"/>
      <c r="I1026" s="371"/>
      <c r="J1026" s="371"/>
      <c r="K1026" s="331"/>
      <c r="L1026" s="371"/>
      <c r="M1026" s="330"/>
      <c r="N1026" s="330"/>
      <c r="O1026" s="330"/>
      <c r="P1026" s="330"/>
      <c r="Q1026" s="330"/>
      <c r="R1026" s="382"/>
      <c r="S1026" s="315"/>
      <c r="T1026" s="316"/>
      <c r="U1026" s="315"/>
      <c r="V1026" s="315"/>
      <c r="W1026" s="315"/>
      <c r="X1026" s="315"/>
      <c r="Y1026" s="315"/>
      <c r="Z1026" s="315"/>
      <c r="AA1026" s="315"/>
      <c r="AB1026" s="317"/>
    </row>
    <row r="1027" spans="2:28" customFormat="1" ht="15" customHeight="1" x14ac:dyDescent="0.25">
      <c r="B1027" s="282"/>
      <c r="C1027" s="271"/>
      <c r="D1027" s="330"/>
      <c r="E1027" s="330"/>
      <c r="F1027" s="330"/>
      <c r="G1027" s="330"/>
      <c r="H1027" s="330"/>
      <c r="I1027" s="371"/>
      <c r="J1027" s="371"/>
      <c r="K1027" s="331"/>
      <c r="L1027" s="371"/>
      <c r="M1027" s="330"/>
      <c r="N1027" s="330"/>
      <c r="O1027" s="330"/>
      <c r="P1027" s="330"/>
      <c r="Q1027" s="330"/>
      <c r="R1027" s="382"/>
      <c r="S1027" s="315"/>
      <c r="T1027" s="316"/>
      <c r="U1027" s="315"/>
      <c r="V1027" s="315"/>
      <c r="W1027" s="315"/>
      <c r="X1027" s="315"/>
      <c r="Y1027" s="315"/>
      <c r="Z1027" s="315"/>
      <c r="AA1027" s="315"/>
      <c r="AB1027" s="317"/>
    </row>
    <row r="1028" spans="2:28" customFormat="1" ht="15" customHeight="1" x14ac:dyDescent="0.25">
      <c r="B1028" s="282"/>
      <c r="C1028" s="271"/>
      <c r="D1028" s="330"/>
      <c r="E1028" s="330"/>
      <c r="F1028" s="330"/>
      <c r="G1028" s="330"/>
      <c r="H1028" s="330"/>
      <c r="I1028" s="371"/>
      <c r="J1028" s="371"/>
      <c r="K1028" s="331"/>
      <c r="L1028" s="371"/>
      <c r="M1028" s="330"/>
      <c r="N1028" s="330"/>
      <c r="O1028" s="330"/>
      <c r="P1028" s="330"/>
      <c r="Q1028" s="330"/>
      <c r="R1028" s="382"/>
      <c r="S1028" s="315"/>
      <c r="T1028" s="316"/>
      <c r="U1028" s="315"/>
      <c r="V1028" s="315"/>
      <c r="W1028" s="315"/>
      <c r="X1028" s="315"/>
      <c r="Y1028" s="315"/>
      <c r="Z1028" s="315"/>
      <c r="AA1028" s="315"/>
      <c r="AB1028" s="317"/>
    </row>
    <row r="1029" spans="2:28" customFormat="1" ht="15" customHeight="1" x14ac:dyDescent="0.25">
      <c r="B1029" s="282"/>
      <c r="C1029" s="271"/>
      <c r="D1029" s="330"/>
      <c r="E1029" s="330"/>
      <c r="F1029" s="330"/>
      <c r="G1029" s="330"/>
      <c r="H1029" s="330"/>
      <c r="I1029" s="371"/>
      <c r="J1029" s="371"/>
      <c r="K1029" s="331"/>
      <c r="L1029" s="371"/>
      <c r="M1029" s="330"/>
      <c r="N1029" s="330"/>
      <c r="O1029" s="330"/>
      <c r="P1029" s="330"/>
      <c r="Q1029" s="330"/>
      <c r="R1029" s="382"/>
      <c r="S1029" s="315"/>
      <c r="T1029" s="316"/>
      <c r="U1029" s="315"/>
      <c r="V1029" s="315"/>
      <c r="W1029" s="315"/>
      <c r="X1029" s="315"/>
      <c r="Y1029" s="315"/>
      <c r="Z1029" s="315"/>
      <c r="AA1029" s="315"/>
      <c r="AB1029" s="317"/>
    </row>
    <row r="1030" spans="2:28" customFormat="1" ht="15" customHeight="1" x14ac:dyDescent="0.25">
      <c r="B1030" s="282"/>
      <c r="C1030" s="271"/>
      <c r="D1030" s="330"/>
      <c r="E1030" s="330"/>
      <c r="F1030" s="330"/>
      <c r="G1030" s="330"/>
      <c r="H1030" s="330"/>
      <c r="I1030" s="371"/>
      <c r="J1030" s="371"/>
      <c r="K1030" s="331"/>
      <c r="L1030" s="371"/>
      <c r="M1030" s="330"/>
      <c r="N1030" s="330"/>
      <c r="O1030" s="330"/>
      <c r="P1030" s="330"/>
      <c r="Q1030" s="330"/>
      <c r="R1030" s="382"/>
      <c r="S1030" s="315"/>
      <c r="T1030" s="316"/>
      <c r="U1030" s="315"/>
      <c r="V1030" s="315"/>
      <c r="W1030" s="315"/>
      <c r="X1030" s="315"/>
      <c r="Y1030" s="315"/>
      <c r="Z1030" s="315"/>
      <c r="AA1030" s="315"/>
      <c r="AB1030" s="317"/>
    </row>
    <row r="1031" spans="2:28" customFormat="1" ht="15" customHeight="1" x14ac:dyDescent="0.25">
      <c r="B1031" s="282"/>
      <c r="C1031" s="271"/>
      <c r="D1031" s="330"/>
      <c r="E1031" s="330"/>
      <c r="F1031" s="330"/>
      <c r="G1031" s="330"/>
      <c r="H1031" s="330"/>
      <c r="I1031" s="371"/>
      <c r="J1031" s="371"/>
      <c r="K1031" s="331"/>
      <c r="L1031" s="371"/>
      <c r="M1031" s="330"/>
      <c r="N1031" s="330"/>
      <c r="O1031" s="330"/>
      <c r="P1031" s="330"/>
      <c r="Q1031" s="330"/>
      <c r="R1031" s="382"/>
      <c r="S1031" s="315"/>
      <c r="T1031" s="316"/>
      <c r="U1031" s="315"/>
      <c r="V1031" s="315"/>
      <c r="W1031" s="315"/>
      <c r="X1031" s="315"/>
      <c r="Y1031" s="315"/>
      <c r="Z1031" s="315"/>
      <c r="AA1031" s="315"/>
      <c r="AB1031" s="317"/>
    </row>
    <row r="1032" spans="2:28" customFormat="1" ht="15" customHeight="1" x14ac:dyDescent="0.25">
      <c r="B1032" s="282"/>
      <c r="C1032" s="271"/>
      <c r="D1032" s="330"/>
      <c r="E1032" s="330"/>
      <c r="F1032" s="330"/>
      <c r="G1032" s="330"/>
      <c r="H1032" s="330"/>
      <c r="I1032" s="371"/>
      <c r="J1032" s="371"/>
      <c r="K1032" s="331"/>
      <c r="L1032" s="371"/>
      <c r="M1032" s="330"/>
      <c r="N1032" s="330"/>
      <c r="O1032" s="330"/>
      <c r="P1032" s="330"/>
      <c r="Q1032" s="330"/>
      <c r="R1032" s="382"/>
      <c r="S1032" s="315"/>
      <c r="T1032" s="316"/>
      <c r="U1032" s="315"/>
      <c r="V1032" s="315"/>
      <c r="W1032" s="315"/>
      <c r="X1032" s="315"/>
      <c r="Y1032" s="315"/>
      <c r="Z1032" s="315"/>
      <c r="AA1032" s="315"/>
      <c r="AB1032" s="317"/>
    </row>
    <row r="1033" spans="2:28" customFormat="1" ht="15" customHeight="1" x14ac:dyDescent="0.25">
      <c r="B1033" s="282"/>
      <c r="C1033" s="271"/>
      <c r="D1033" s="330"/>
      <c r="E1033" s="330"/>
      <c r="F1033" s="330"/>
      <c r="G1033" s="330"/>
      <c r="H1033" s="330"/>
      <c r="I1033" s="371"/>
      <c r="J1033" s="371"/>
      <c r="K1033" s="331"/>
      <c r="L1033" s="371"/>
      <c r="M1033" s="330"/>
      <c r="N1033" s="330"/>
      <c r="O1033" s="330"/>
      <c r="P1033" s="330"/>
      <c r="Q1033" s="330"/>
      <c r="R1033" s="382"/>
      <c r="S1033" s="315"/>
      <c r="T1033" s="316"/>
      <c r="U1033" s="315"/>
      <c r="V1033" s="315"/>
      <c r="W1033" s="315"/>
      <c r="X1033" s="315"/>
      <c r="Y1033" s="315"/>
      <c r="Z1033" s="315"/>
      <c r="AA1033" s="315"/>
      <c r="AB1033" s="317"/>
    </row>
    <row r="1034" spans="2:28" customFormat="1" ht="15" customHeight="1" x14ac:dyDescent="0.25">
      <c r="B1034" s="282"/>
      <c r="C1034" s="271"/>
      <c r="D1034" s="330"/>
      <c r="E1034" s="330"/>
      <c r="F1034" s="330"/>
      <c r="G1034" s="330"/>
      <c r="H1034" s="330"/>
      <c r="I1034" s="371"/>
      <c r="J1034" s="371"/>
      <c r="K1034" s="331"/>
      <c r="L1034" s="371"/>
      <c r="M1034" s="330"/>
      <c r="N1034" s="330"/>
      <c r="O1034" s="330"/>
      <c r="P1034" s="330"/>
      <c r="Q1034" s="330"/>
      <c r="R1034" s="382"/>
      <c r="S1034" s="315"/>
      <c r="T1034" s="316"/>
      <c r="U1034" s="315"/>
      <c r="V1034" s="315"/>
      <c r="W1034" s="315"/>
      <c r="X1034" s="315"/>
      <c r="Y1034" s="315"/>
      <c r="Z1034" s="315"/>
      <c r="AA1034" s="315"/>
      <c r="AB1034" s="317"/>
    </row>
    <row r="1035" spans="2:28" customFormat="1" ht="15" customHeight="1" x14ac:dyDescent="0.25">
      <c r="B1035" s="282"/>
      <c r="C1035" s="271"/>
      <c r="D1035" s="330"/>
      <c r="E1035" s="330"/>
      <c r="F1035" s="330"/>
      <c r="G1035" s="330"/>
      <c r="H1035" s="330"/>
      <c r="I1035" s="371"/>
      <c r="J1035" s="371"/>
      <c r="K1035" s="331"/>
      <c r="L1035" s="371"/>
      <c r="M1035" s="330"/>
      <c r="N1035" s="330"/>
      <c r="O1035" s="330"/>
      <c r="P1035" s="330"/>
      <c r="Q1035" s="330"/>
      <c r="R1035" s="382"/>
      <c r="S1035" s="315"/>
      <c r="T1035" s="316"/>
      <c r="U1035" s="315"/>
      <c r="V1035" s="315"/>
      <c r="W1035" s="315"/>
      <c r="X1035" s="315"/>
      <c r="Y1035" s="315"/>
      <c r="Z1035" s="315"/>
      <c r="AA1035" s="315"/>
      <c r="AB1035" s="317"/>
    </row>
    <row r="1036" spans="2:28" customFormat="1" ht="15" customHeight="1" x14ac:dyDescent="0.25">
      <c r="B1036" s="282"/>
      <c r="C1036" s="271"/>
      <c r="D1036" s="330"/>
      <c r="E1036" s="330"/>
      <c r="F1036" s="330"/>
      <c r="G1036" s="330"/>
      <c r="H1036" s="330"/>
      <c r="I1036" s="371"/>
      <c r="J1036" s="371"/>
      <c r="K1036" s="331"/>
      <c r="L1036" s="371"/>
      <c r="M1036" s="330"/>
      <c r="N1036" s="330"/>
      <c r="O1036" s="330"/>
      <c r="P1036" s="330"/>
      <c r="Q1036" s="330"/>
      <c r="R1036" s="382"/>
      <c r="S1036" s="315"/>
      <c r="T1036" s="316"/>
      <c r="U1036" s="315"/>
      <c r="V1036" s="315"/>
      <c r="W1036" s="315"/>
      <c r="X1036" s="315"/>
      <c r="Y1036" s="315"/>
      <c r="Z1036" s="315"/>
      <c r="AA1036" s="315"/>
      <c r="AB1036" s="317"/>
    </row>
    <row r="1037" spans="2:28" customFormat="1" ht="15" customHeight="1" x14ac:dyDescent="0.25">
      <c r="B1037" s="282"/>
      <c r="C1037" s="271"/>
      <c r="D1037" s="330"/>
      <c r="E1037" s="330"/>
      <c r="F1037" s="330"/>
      <c r="G1037" s="330"/>
      <c r="H1037" s="330"/>
      <c r="I1037" s="371"/>
      <c r="J1037" s="371"/>
      <c r="K1037" s="331"/>
      <c r="L1037" s="371"/>
      <c r="M1037" s="330"/>
      <c r="N1037" s="330"/>
      <c r="O1037" s="330"/>
      <c r="P1037" s="330"/>
      <c r="Q1037" s="330"/>
      <c r="R1037" s="382"/>
      <c r="S1037" s="315"/>
      <c r="T1037" s="316"/>
      <c r="U1037" s="315"/>
      <c r="V1037" s="315"/>
      <c r="W1037" s="315"/>
      <c r="X1037" s="315"/>
      <c r="Y1037" s="315"/>
      <c r="Z1037" s="315"/>
      <c r="AA1037" s="315"/>
      <c r="AB1037" s="317"/>
    </row>
    <row r="1038" spans="2:28" customFormat="1" ht="15" customHeight="1" x14ac:dyDescent="0.25">
      <c r="B1038" s="282"/>
      <c r="C1038" s="271"/>
      <c r="D1038" s="330"/>
      <c r="E1038" s="330"/>
      <c r="F1038" s="330"/>
      <c r="G1038" s="330"/>
      <c r="H1038" s="330"/>
      <c r="I1038" s="371"/>
      <c r="J1038" s="371"/>
      <c r="K1038" s="331"/>
      <c r="L1038" s="371"/>
      <c r="M1038" s="330"/>
      <c r="N1038" s="330"/>
      <c r="O1038" s="330"/>
      <c r="P1038" s="330"/>
      <c r="Q1038" s="330"/>
      <c r="R1038" s="382"/>
      <c r="S1038" s="315"/>
      <c r="T1038" s="316"/>
      <c r="U1038" s="315"/>
      <c r="V1038" s="315"/>
      <c r="W1038" s="315"/>
      <c r="X1038" s="315"/>
      <c r="Y1038" s="315"/>
      <c r="Z1038" s="315"/>
      <c r="AA1038" s="315"/>
      <c r="AB1038" s="317"/>
    </row>
    <row r="1039" spans="2:28" customFormat="1" ht="15" customHeight="1" x14ac:dyDescent="0.25">
      <c r="B1039" s="282"/>
      <c r="C1039" s="271"/>
      <c r="D1039" s="330"/>
      <c r="E1039" s="330"/>
      <c r="F1039" s="330"/>
      <c r="G1039" s="330"/>
      <c r="H1039" s="330"/>
      <c r="I1039" s="371"/>
      <c r="J1039" s="371"/>
      <c r="K1039" s="331"/>
      <c r="L1039" s="371"/>
      <c r="M1039" s="330"/>
      <c r="N1039" s="330"/>
      <c r="O1039" s="330"/>
      <c r="P1039" s="330"/>
      <c r="Q1039" s="330"/>
      <c r="R1039" s="382"/>
      <c r="S1039" s="315"/>
      <c r="T1039" s="316"/>
      <c r="U1039" s="315"/>
      <c r="V1039" s="315"/>
      <c r="W1039" s="315"/>
      <c r="X1039" s="315"/>
      <c r="Y1039" s="315"/>
      <c r="Z1039" s="315"/>
      <c r="AA1039" s="315"/>
      <c r="AB1039" s="317"/>
    </row>
    <row r="1040" spans="2:28" customFormat="1" ht="15" customHeight="1" x14ac:dyDescent="0.25">
      <c r="B1040" s="282"/>
      <c r="C1040" s="271"/>
      <c r="D1040" s="330"/>
      <c r="E1040" s="330"/>
      <c r="F1040" s="330"/>
      <c r="G1040" s="330"/>
      <c r="H1040" s="330"/>
      <c r="I1040" s="371"/>
      <c r="J1040" s="371"/>
      <c r="K1040" s="331"/>
      <c r="L1040" s="371"/>
      <c r="M1040" s="330"/>
      <c r="N1040" s="330"/>
      <c r="O1040" s="330"/>
      <c r="P1040" s="330"/>
      <c r="Q1040" s="330"/>
      <c r="R1040" s="382"/>
      <c r="S1040" s="315"/>
      <c r="T1040" s="316"/>
      <c r="U1040" s="315"/>
      <c r="V1040" s="315"/>
      <c r="W1040" s="315"/>
      <c r="X1040" s="315"/>
      <c r="Y1040" s="315"/>
      <c r="Z1040" s="315"/>
      <c r="AA1040" s="315"/>
      <c r="AB1040" s="317"/>
    </row>
    <row r="1041" spans="2:28" customFormat="1" ht="15" customHeight="1" x14ac:dyDescent="0.25">
      <c r="B1041" s="282"/>
      <c r="C1041" s="271"/>
      <c r="D1041" s="330"/>
      <c r="E1041" s="330"/>
      <c r="F1041" s="330"/>
      <c r="G1041" s="330"/>
      <c r="H1041" s="330"/>
      <c r="I1041" s="371"/>
      <c r="J1041" s="371"/>
      <c r="K1041" s="331"/>
      <c r="L1041" s="371"/>
      <c r="M1041" s="330"/>
      <c r="N1041" s="330"/>
      <c r="O1041" s="330"/>
      <c r="P1041" s="330"/>
      <c r="Q1041" s="330"/>
      <c r="R1041" s="382"/>
      <c r="S1041" s="315"/>
      <c r="T1041" s="316"/>
      <c r="U1041" s="315"/>
      <c r="V1041" s="315"/>
      <c r="W1041" s="315"/>
      <c r="X1041" s="315"/>
      <c r="Y1041" s="315"/>
      <c r="Z1041" s="315"/>
      <c r="AA1041" s="315"/>
      <c r="AB1041" s="317"/>
    </row>
    <row r="1042" spans="2:28" customFormat="1" ht="15" customHeight="1" x14ac:dyDescent="0.25">
      <c r="B1042" s="282"/>
      <c r="C1042" s="271"/>
      <c r="D1042" s="330"/>
      <c r="E1042" s="330"/>
      <c r="F1042" s="330"/>
      <c r="G1042" s="330"/>
      <c r="H1042" s="330"/>
      <c r="I1042" s="371"/>
      <c r="J1042" s="371"/>
      <c r="K1042" s="331"/>
      <c r="L1042" s="371"/>
      <c r="M1042" s="330"/>
      <c r="N1042" s="330"/>
      <c r="O1042" s="330"/>
      <c r="P1042" s="330"/>
      <c r="Q1042" s="330"/>
      <c r="R1042" s="382"/>
      <c r="S1042" s="315"/>
      <c r="T1042" s="316"/>
      <c r="U1042" s="315"/>
      <c r="V1042" s="315"/>
      <c r="W1042" s="315"/>
      <c r="X1042" s="315"/>
      <c r="Y1042" s="315"/>
      <c r="Z1042" s="315"/>
      <c r="AA1042" s="315"/>
      <c r="AB1042" s="317"/>
    </row>
    <row r="1043" spans="2:28" customFormat="1" ht="15" customHeight="1" x14ac:dyDescent="0.25">
      <c r="B1043" s="282"/>
      <c r="C1043" s="271"/>
      <c r="D1043" s="330"/>
      <c r="E1043" s="330"/>
      <c r="F1043" s="330"/>
      <c r="G1043" s="330"/>
      <c r="H1043" s="330"/>
      <c r="I1043" s="371"/>
      <c r="J1043" s="371"/>
      <c r="K1043" s="331"/>
      <c r="L1043" s="371"/>
      <c r="M1043" s="330"/>
      <c r="N1043" s="330"/>
      <c r="O1043" s="330"/>
      <c r="P1043" s="330"/>
      <c r="Q1043" s="330"/>
      <c r="R1043" s="382"/>
      <c r="S1043" s="315"/>
      <c r="T1043" s="316"/>
      <c r="U1043" s="315"/>
      <c r="V1043" s="315"/>
      <c r="W1043" s="315"/>
      <c r="X1043" s="315"/>
      <c r="Y1043" s="315"/>
      <c r="Z1043" s="315"/>
      <c r="AA1043" s="315"/>
      <c r="AB1043" s="317"/>
    </row>
    <row r="1044" spans="2:28" customFormat="1" ht="15" customHeight="1" x14ac:dyDescent="0.25">
      <c r="B1044" s="282"/>
      <c r="C1044" s="271"/>
      <c r="D1044" s="330"/>
      <c r="E1044" s="330"/>
      <c r="F1044" s="330"/>
      <c r="G1044" s="330"/>
      <c r="H1044" s="330"/>
      <c r="I1044" s="371"/>
      <c r="J1044" s="371"/>
      <c r="K1044" s="331"/>
      <c r="L1044" s="371"/>
      <c r="M1044" s="330"/>
      <c r="N1044" s="330"/>
      <c r="O1044" s="330"/>
      <c r="P1044" s="330"/>
      <c r="Q1044" s="330"/>
      <c r="R1044" s="382"/>
      <c r="S1044" s="315"/>
      <c r="T1044" s="316"/>
      <c r="U1044" s="315"/>
      <c r="V1044" s="315"/>
      <c r="W1044" s="315"/>
      <c r="X1044" s="315"/>
      <c r="Y1044" s="315"/>
      <c r="Z1044" s="315"/>
      <c r="AA1044" s="315"/>
      <c r="AB1044" s="317"/>
    </row>
    <row r="1045" spans="2:28" customFormat="1" ht="15" customHeight="1" x14ac:dyDescent="0.25">
      <c r="B1045" s="282"/>
      <c r="C1045" s="271"/>
      <c r="D1045" s="330"/>
      <c r="E1045" s="330"/>
      <c r="F1045" s="330"/>
      <c r="G1045" s="330"/>
      <c r="H1045" s="330"/>
      <c r="I1045" s="371"/>
      <c r="J1045" s="371"/>
      <c r="K1045" s="331"/>
      <c r="L1045" s="371"/>
      <c r="M1045" s="330"/>
      <c r="N1045" s="330"/>
      <c r="O1045" s="330"/>
      <c r="P1045" s="330"/>
      <c r="Q1045" s="330"/>
      <c r="R1045" s="382"/>
      <c r="S1045" s="315"/>
      <c r="T1045" s="316"/>
      <c r="U1045" s="315"/>
      <c r="V1045" s="315"/>
      <c r="W1045" s="315"/>
      <c r="X1045" s="315"/>
      <c r="Y1045" s="315"/>
      <c r="Z1045" s="315"/>
      <c r="AA1045" s="315"/>
      <c r="AB1045" s="317"/>
    </row>
    <row r="1046" spans="2:28" customFormat="1" ht="15" customHeight="1" x14ac:dyDescent="0.25">
      <c r="B1046" s="282"/>
      <c r="C1046" s="271"/>
      <c r="D1046" s="330"/>
      <c r="E1046" s="330"/>
      <c r="F1046" s="330"/>
      <c r="G1046" s="330"/>
      <c r="H1046" s="330"/>
      <c r="I1046" s="371"/>
      <c r="J1046" s="371"/>
      <c r="K1046" s="331"/>
      <c r="L1046" s="371"/>
      <c r="M1046" s="330"/>
      <c r="N1046" s="330"/>
      <c r="O1046" s="330"/>
      <c r="P1046" s="330"/>
      <c r="Q1046" s="330"/>
      <c r="R1046" s="382"/>
      <c r="S1046" s="315"/>
      <c r="T1046" s="316"/>
      <c r="U1046" s="315"/>
      <c r="V1046" s="315"/>
      <c r="W1046" s="315"/>
      <c r="X1046" s="315"/>
      <c r="Y1046" s="315"/>
      <c r="Z1046" s="315"/>
      <c r="AA1046" s="315"/>
      <c r="AB1046" s="317"/>
    </row>
    <row r="1047" spans="2:28" customFormat="1" ht="15" customHeight="1" x14ac:dyDescent="0.25">
      <c r="B1047" s="282"/>
      <c r="C1047" s="271"/>
      <c r="D1047" s="330"/>
      <c r="E1047" s="330"/>
      <c r="F1047" s="330"/>
      <c r="G1047" s="330"/>
      <c r="H1047" s="330"/>
      <c r="I1047" s="371"/>
      <c r="J1047" s="371"/>
      <c r="K1047" s="331"/>
      <c r="L1047" s="371"/>
      <c r="M1047" s="330"/>
      <c r="N1047" s="330"/>
      <c r="O1047" s="330"/>
      <c r="P1047" s="330"/>
      <c r="Q1047" s="330"/>
      <c r="R1047" s="382"/>
      <c r="S1047" s="315"/>
      <c r="T1047" s="316"/>
      <c r="U1047" s="315"/>
      <c r="V1047" s="315"/>
      <c r="W1047" s="315"/>
      <c r="X1047" s="315"/>
      <c r="Y1047" s="315"/>
      <c r="Z1047" s="315"/>
      <c r="AA1047" s="315"/>
      <c r="AB1047" s="317"/>
    </row>
    <row r="1048" spans="2:28" customFormat="1" ht="15" customHeight="1" x14ac:dyDescent="0.25">
      <c r="B1048" s="282"/>
      <c r="C1048" s="271"/>
      <c r="D1048" s="330"/>
      <c r="E1048" s="330"/>
      <c r="F1048" s="330"/>
      <c r="G1048" s="330"/>
      <c r="H1048" s="330"/>
      <c r="I1048" s="371"/>
      <c r="J1048" s="371"/>
      <c r="K1048" s="331"/>
      <c r="L1048" s="371"/>
      <c r="M1048" s="330"/>
      <c r="N1048" s="330"/>
      <c r="O1048" s="330"/>
      <c r="P1048" s="330"/>
      <c r="Q1048" s="330"/>
      <c r="R1048" s="382"/>
      <c r="S1048" s="315"/>
      <c r="T1048" s="316"/>
      <c r="U1048" s="315"/>
      <c r="V1048" s="315"/>
      <c r="W1048" s="315"/>
      <c r="X1048" s="315"/>
      <c r="Y1048" s="315"/>
      <c r="Z1048" s="315"/>
      <c r="AA1048" s="315"/>
      <c r="AB1048" s="317"/>
    </row>
    <row r="1049" spans="2:28" customFormat="1" ht="15" customHeight="1" x14ac:dyDescent="0.25">
      <c r="B1049" s="282"/>
      <c r="C1049" s="271"/>
      <c r="D1049" s="330"/>
      <c r="E1049" s="330"/>
      <c r="F1049" s="330"/>
      <c r="G1049" s="330"/>
      <c r="H1049" s="330"/>
      <c r="I1049" s="371"/>
      <c r="J1049" s="371"/>
      <c r="K1049" s="331"/>
      <c r="L1049" s="371"/>
      <c r="M1049" s="330"/>
      <c r="N1049" s="330"/>
      <c r="O1049" s="330"/>
      <c r="P1049" s="330"/>
      <c r="Q1049" s="330"/>
      <c r="R1049" s="382"/>
      <c r="S1049" s="315"/>
      <c r="T1049" s="316"/>
      <c r="U1049" s="315"/>
      <c r="V1049" s="315"/>
      <c r="W1049" s="315"/>
      <c r="X1049" s="315"/>
      <c r="Y1049" s="315"/>
      <c r="Z1049" s="315"/>
      <c r="AA1049" s="315"/>
      <c r="AB1049" s="317"/>
    </row>
    <row r="1050" spans="2:28" customFormat="1" ht="15" customHeight="1" x14ac:dyDescent="0.25">
      <c r="B1050" s="282"/>
      <c r="C1050" s="271"/>
      <c r="D1050" s="330"/>
      <c r="E1050" s="330"/>
      <c r="F1050" s="330"/>
      <c r="G1050" s="330"/>
      <c r="H1050" s="330"/>
      <c r="I1050" s="371"/>
      <c r="J1050" s="371"/>
      <c r="K1050" s="331"/>
      <c r="L1050" s="371"/>
      <c r="M1050" s="330"/>
      <c r="N1050" s="330"/>
      <c r="O1050" s="330"/>
      <c r="P1050" s="330"/>
      <c r="Q1050" s="330"/>
      <c r="R1050" s="382"/>
      <c r="S1050" s="315"/>
      <c r="T1050" s="316"/>
      <c r="U1050" s="315"/>
      <c r="V1050" s="315"/>
      <c r="W1050" s="315"/>
      <c r="X1050" s="315"/>
      <c r="Y1050" s="315"/>
      <c r="Z1050" s="315"/>
      <c r="AA1050" s="315"/>
      <c r="AB1050" s="317"/>
    </row>
    <row r="1051" spans="2:28" customFormat="1" ht="15" customHeight="1" x14ac:dyDescent="0.25">
      <c r="B1051" s="282"/>
      <c r="C1051" s="271"/>
      <c r="D1051" s="330"/>
      <c r="E1051" s="330"/>
      <c r="F1051" s="330"/>
      <c r="G1051" s="330"/>
      <c r="H1051" s="330"/>
      <c r="I1051" s="371"/>
      <c r="J1051" s="371"/>
      <c r="K1051" s="331"/>
      <c r="L1051" s="371"/>
      <c r="M1051" s="330"/>
      <c r="N1051" s="330"/>
      <c r="O1051" s="330"/>
      <c r="P1051" s="330"/>
      <c r="Q1051" s="330"/>
      <c r="R1051" s="382"/>
      <c r="S1051" s="315"/>
      <c r="T1051" s="316"/>
      <c r="U1051" s="315"/>
      <c r="V1051" s="315"/>
      <c r="W1051" s="315"/>
      <c r="X1051" s="315"/>
      <c r="Y1051" s="315"/>
      <c r="Z1051" s="315"/>
      <c r="AA1051" s="315"/>
      <c r="AB1051" s="317"/>
    </row>
    <row r="1052" spans="2:28" customFormat="1" ht="15" customHeight="1" x14ac:dyDescent="0.25">
      <c r="B1052" s="282"/>
      <c r="C1052" s="271"/>
      <c r="D1052" s="330"/>
      <c r="E1052" s="330"/>
      <c r="F1052" s="330"/>
      <c r="G1052" s="330"/>
      <c r="H1052" s="330"/>
      <c r="I1052" s="371"/>
      <c r="J1052" s="371"/>
      <c r="K1052" s="331"/>
      <c r="L1052" s="371"/>
      <c r="M1052" s="330"/>
      <c r="N1052" s="330"/>
      <c r="O1052" s="330"/>
      <c r="P1052" s="330"/>
      <c r="Q1052" s="330"/>
      <c r="R1052" s="382"/>
      <c r="S1052" s="315"/>
      <c r="T1052" s="316"/>
      <c r="U1052" s="315"/>
      <c r="V1052" s="315"/>
      <c r="W1052" s="315"/>
      <c r="X1052" s="315"/>
      <c r="Y1052" s="315"/>
      <c r="Z1052" s="315"/>
      <c r="AA1052" s="315"/>
      <c r="AB1052" s="317"/>
    </row>
    <row r="1053" spans="2:28" customFormat="1" ht="15" customHeight="1" x14ac:dyDescent="0.25">
      <c r="B1053" s="282"/>
      <c r="C1053" s="271"/>
      <c r="D1053" s="330"/>
      <c r="E1053" s="330"/>
      <c r="F1053" s="330"/>
      <c r="G1053" s="330"/>
      <c r="H1053" s="330"/>
      <c r="I1053" s="371"/>
      <c r="J1053" s="371"/>
      <c r="K1053" s="331"/>
      <c r="L1053" s="371"/>
      <c r="M1053" s="330"/>
      <c r="N1053" s="330"/>
      <c r="O1053" s="330"/>
      <c r="P1053" s="330"/>
      <c r="Q1053" s="330"/>
      <c r="R1053" s="382"/>
      <c r="S1053" s="315"/>
      <c r="T1053" s="316"/>
      <c r="U1053" s="315"/>
      <c r="V1053" s="315"/>
      <c r="W1053" s="315"/>
      <c r="X1053" s="315"/>
      <c r="Y1053" s="315"/>
      <c r="Z1053" s="315"/>
      <c r="AA1053" s="315"/>
      <c r="AB1053" s="317"/>
    </row>
    <row r="1054" spans="2:28" customFormat="1" ht="15" customHeight="1" x14ac:dyDescent="0.25">
      <c r="B1054" s="282"/>
      <c r="C1054" s="271"/>
      <c r="D1054" s="330"/>
      <c r="E1054" s="330"/>
      <c r="F1054" s="330"/>
      <c r="G1054" s="330"/>
      <c r="H1054" s="330"/>
      <c r="I1054" s="371"/>
      <c r="J1054" s="371"/>
      <c r="K1054" s="331"/>
      <c r="L1054" s="371"/>
      <c r="M1054" s="330"/>
      <c r="N1054" s="330"/>
      <c r="O1054" s="330"/>
      <c r="P1054" s="330"/>
      <c r="Q1054" s="330"/>
      <c r="R1054" s="382"/>
      <c r="S1054" s="315"/>
      <c r="T1054" s="316"/>
      <c r="U1054" s="315"/>
      <c r="V1054" s="315"/>
      <c r="W1054" s="315"/>
      <c r="X1054" s="315"/>
      <c r="Y1054" s="315"/>
      <c r="Z1054" s="315"/>
      <c r="AA1054" s="315"/>
      <c r="AB1054" s="317"/>
    </row>
    <row r="1055" spans="2:28" customFormat="1" ht="15" customHeight="1" x14ac:dyDescent="0.25">
      <c r="B1055" s="282"/>
      <c r="C1055" s="271"/>
      <c r="D1055" s="330"/>
      <c r="E1055" s="330"/>
      <c r="F1055" s="330"/>
      <c r="G1055" s="330"/>
      <c r="H1055" s="330"/>
      <c r="I1055" s="371"/>
      <c r="J1055" s="371"/>
      <c r="K1055" s="331"/>
      <c r="L1055" s="371"/>
      <c r="M1055" s="330"/>
      <c r="N1055" s="330"/>
      <c r="O1055" s="330"/>
      <c r="P1055" s="330"/>
      <c r="Q1055" s="330"/>
      <c r="R1055" s="382"/>
      <c r="S1055" s="315"/>
      <c r="T1055" s="316"/>
      <c r="U1055" s="315"/>
      <c r="V1055" s="315"/>
      <c r="W1055" s="315"/>
      <c r="X1055" s="315"/>
      <c r="Y1055" s="315"/>
      <c r="Z1055" s="315"/>
      <c r="AA1055" s="315"/>
      <c r="AB1055" s="317"/>
    </row>
    <row r="1056" spans="2:28" customFormat="1" ht="15" customHeight="1" x14ac:dyDescent="0.25">
      <c r="B1056" s="282"/>
      <c r="C1056" s="271"/>
      <c r="D1056" s="330"/>
      <c r="E1056" s="330"/>
      <c r="F1056" s="330"/>
      <c r="G1056" s="330"/>
      <c r="H1056" s="330"/>
      <c r="I1056" s="371"/>
      <c r="J1056" s="371"/>
      <c r="K1056" s="331"/>
      <c r="L1056" s="371"/>
      <c r="M1056" s="330"/>
      <c r="N1056" s="330"/>
      <c r="O1056" s="330"/>
      <c r="P1056" s="330"/>
      <c r="Q1056" s="330"/>
      <c r="R1056" s="382"/>
      <c r="S1056" s="315"/>
      <c r="T1056" s="316"/>
      <c r="U1056" s="315"/>
      <c r="V1056" s="315"/>
      <c r="W1056" s="315"/>
      <c r="X1056" s="315"/>
      <c r="Y1056" s="315"/>
      <c r="Z1056" s="315"/>
      <c r="AA1056" s="315"/>
      <c r="AB1056" s="317"/>
    </row>
    <row r="1057" spans="2:28" customFormat="1" ht="15" customHeight="1" x14ac:dyDescent="0.25">
      <c r="B1057" s="282"/>
      <c r="C1057" s="271"/>
      <c r="D1057" s="330"/>
      <c r="E1057" s="330"/>
      <c r="F1057" s="330"/>
      <c r="G1057" s="330"/>
      <c r="H1057" s="330"/>
      <c r="I1057" s="371"/>
      <c r="J1057" s="371"/>
      <c r="K1057" s="331"/>
      <c r="L1057" s="371"/>
      <c r="M1057" s="330"/>
      <c r="N1057" s="330"/>
      <c r="O1057" s="330"/>
      <c r="P1057" s="330"/>
      <c r="Q1057" s="330"/>
      <c r="R1057" s="382"/>
      <c r="S1057" s="315"/>
      <c r="T1057" s="316"/>
      <c r="U1057" s="315"/>
      <c r="V1057" s="315"/>
      <c r="W1057" s="315"/>
      <c r="X1057" s="315"/>
      <c r="Y1057" s="315"/>
      <c r="Z1057" s="315"/>
      <c r="AA1057" s="315"/>
      <c r="AB1057" s="317"/>
    </row>
    <row r="1058" spans="2:28" customFormat="1" ht="15" customHeight="1" x14ac:dyDescent="0.25">
      <c r="B1058" s="282"/>
      <c r="C1058" s="271"/>
      <c r="D1058" s="330"/>
      <c r="E1058" s="330"/>
      <c r="F1058" s="330"/>
      <c r="G1058" s="330"/>
      <c r="H1058" s="330"/>
      <c r="I1058" s="371"/>
      <c r="J1058" s="371"/>
      <c r="K1058" s="331"/>
      <c r="L1058" s="371"/>
      <c r="M1058" s="330"/>
      <c r="N1058" s="330"/>
      <c r="O1058" s="330"/>
      <c r="P1058" s="330"/>
      <c r="Q1058" s="330"/>
      <c r="R1058" s="382"/>
      <c r="S1058" s="315"/>
      <c r="T1058" s="316"/>
      <c r="U1058" s="315"/>
      <c r="V1058" s="315"/>
      <c r="W1058" s="315"/>
      <c r="X1058" s="315"/>
      <c r="Y1058" s="315"/>
      <c r="Z1058" s="315"/>
      <c r="AA1058" s="315"/>
      <c r="AB1058" s="317"/>
    </row>
    <row r="1059" spans="2:28" customFormat="1" ht="15" customHeight="1" x14ac:dyDescent="0.25">
      <c r="B1059" s="282"/>
      <c r="C1059" s="271"/>
      <c r="D1059" s="330"/>
      <c r="E1059" s="330"/>
      <c r="F1059" s="330"/>
      <c r="G1059" s="330"/>
      <c r="H1059" s="330"/>
      <c r="I1059" s="371"/>
      <c r="J1059" s="371"/>
      <c r="K1059" s="331"/>
      <c r="L1059" s="371"/>
      <c r="M1059" s="330"/>
      <c r="N1059" s="330"/>
      <c r="O1059" s="330"/>
      <c r="P1059" s="330"/>
      <c r="Q1059" s="330"/>
      <c r="R1059" s="382"/>
      <c r="S1059" s="315"/>
      <c r="T1059" s="316"/>
      <c r="U1059" s="315"/>
      <c r="V1059" s="315"/>
      <c r="W1059" s="315"/>
      <c r="X1059" s="315"/>
      <c r="Y1059" s="315"/>
      <c r="Z1059" s="315"/>
      <c r="AA1059" s="315"/>
      <c r="AB1059" s="317"/>
    </row>
    <row r="1060" spans="2:28" customFormat="1" ht="15" customHeight="1" x14ac:dyDescent="0.25">
      <c r="B1060" s="282"/>
      <c r="C1060" s="271"/>
      <c r="D1060" s="330"/>
      <c r="E1060" s="330"/>
      <c r="F1060" s="330"/>
      <c r="G1060" s="330"/>
      <c r="H1060" s="330"/>
      <c r="I1060" s="371"/>
      <c r="J1060" s="371"/>
      <c r="K1060" s="331"/>
      <c r="L1060" s="371"/>
      <c r="M1060" s="330"/>
      <c r="N1060" s="330"/>
      <c r="O1060" s="330"/>
      <c r="P1060" s="330"/>
      <c r="Q1060" s="330"/>
      <c r="R1060" s="382"/>
      <c r="S1060" s="315"/>
      <c r="T1060" s="316"/>
      <c r="U1060" s="315"/>
      <c r="V1060" s="315"/>
      <c r="W1060" s="315"/>
      <c r="X1060" s="315"/>
      <c r="Y1060" s="315"/>
      <c r="Z1060" s="315"/>
      <c r="AA1060" s="315"/>
      <c r="AB1060" s="317"/>
    </row>
    <row r="1061" spans="2:28" customFormat="1" ht="15" customHeight="1" x14ac:dyDescent="0.25">
      <c r="B1061" s="282"/>
      <c r="C1061" s="271"/>
      <c r="D1061" s="330"/>
      <c r="E1061" s="330"/>
      <c r="F1061" s="330"/>
      <c r="G1061" s="330"/>
      <c r="H1061" s="330"/>
      <c r="I1061" s="371"/>
      <c r="J1061" s="371"/>
      <c r="K1061" s="331"/>
      <c r="L1061" s="371"/>
      <c r="M1061" s="330"/>
      <c r="N1061" s="330"/>
      <c r="O1061" s="330"/>
      <c r="P1061" s="330"/>
      <c r="Q1061" s="330"/>
      <c r="R1061" s="382"/>
      <c r="S1061" s="315"/>
      <c r="T1061" s="316"/>
      <c r="U1061" s="315"/>
      <c r="V1061" s="315"/>
      <c r="W1061" s="315"/>
      <c r="X1061" s="315"/>
      <c r="Y1061" s="315"/>
      <c r="Z1061" s="315"/>
      <c r="AA1061" s="315"/>
      <c r="AB1061" s="317"/>
    </row>
    <row r="1062" spans="2:28" customFormat="1" ht="15" customHeight="1" x14ac:dyDescent="0.25">
      <c r="B1062" s="282"/>
      <c r="C1062" s="271"/>
      <c r="D1062" s="330"/>
      <c r="E1062" s="330"/>
      <c r="F1062" s="330"/>
      <c r="G1062" s="330"/>
      <c r="H1062" s="330"/>
      <c r="I1062" s="371"/>
      <c r="J1062" s="371"/>
      <c r="K1062" s="331"/>
      <c r="L1062" s="371"/>
      <c r="M1062" s="330"/>
      <c r="N1062" s="330"/>
      <c r="O1062" s="330"/>
      <c r="P1062" s="330"/>
      <c r="Q1062" s="330"/>
      <c r="R1062" s="382"/>
      <c r="S1062" s="315"/>
      <c r="T1062" s="316"/>
      <c r="U1062" s="315"/>
      <c r="V1062" s="315"/>
      <c r="W1062" s="315"/>
      <c r="X1062" s="315"/>
      <c r="Y1062" s="315"/>
      <c r="Z1062" s="315"/>
      <c r="AA1062" s="315"/>
      <c r="AB1062" s="317"/>
    </row>
    <row r="1063" spans="2:28" customFormat="1" ht="15" customHeight="1" x14ac:dyDescent="0.25">
      <c r="B1063" s="282"/>
      <c r="C1063" s="271"/>
      <c r="D1063" s="330"/>
      <c r="E1063" s="330"/>
      <c r="F1063" s="330"/>
      <c r="G1063" s="330"/>
      <c r="H1063" s="330"/>
      <c r="I1063" s="371"/>
      <c r="J1063" s="371"/>
      <c r="K1063" s="331"/>
      <c r="L1063" s="371"/>
      <c r="M1063" s="330"/>
      <c r="N1063" s="330"/>
      <c r="O1063" s="330"/>
      <c r="P1063" s="330"/>
      <c r="Q1063" s="330"/>
      <c r="R1063" s="382"/>
      <c r="S1063" s="315"/>
      <c r="T1063" s="316"/>
      <c r="U1063" s="315"/>
      <c r="V1063" s="315"/>
      <c r="W1063" s="315"/>
      <c r="X1063" s="315"/>
      <c r="Y1063" s="315"/>
      <c r="Z1063" s="315"/>
      <c r="AA1063" s="315"/>
      <c r="AB1063" s="317"/>
    </row>
    <row r="1064" spans="2:28" customFormat="1" ht="15" customHeight="1" x14ac:dyDescent="0.25">
      <c r="B1064" s="282"/>
      <c r="C1064" s="271"/>
      <c r="D1064" s="330"/>
      <c r="E1064" s="330"/>
      <c r="F1064" s="330"/>
      <c r="G1064" s="330"/>
      <c r="H1064" s="330"/>
      <c r="I1064" s="371"/>
      <c r="J1064" s="371"/>
      <c r="K1064" s="331"/>
      <c r="L1064" s="371"/>
      <c r="M1064" s="330"/>
      <c r="N1064" s="330"/>
      <c r="O1064" s="330"/>
      <c r="P1064" s="330"/>
      <c r="Q1064" s="330"/>
      <c r="R1064" s="382"/>
      <c r="S1064" s="315"/>
      <c r="T1064" s="316"/>
      <c r="U1064" s="315"/>
      <c r="V1064" s="315"/>
      <c r="W1064" s="315"/>
      <c r="X1064" s="315"/>
      <c r="Y1064" s="315"/>
      <c r="Z1064" s="315"/>
      <c r="AA1064" s="315"/>
      <c r="AB1064" s="317"/>
    </row>
    <row r="1065" spans="2:28" customFormat="1" ht="15" customHeight="1" x14ac:dyDescent="0.25">
      <c r="B1065" s="282"/>
      <c r="C1065" s="271"/>
      <c r="D1065" s="330"/>
      <c r="E1065" s="330"/>
      <c r="F1065" s="330"/>
      <c r="G1065" s="330"/>
      <c r="H1065" s="330"/>
      <c r="I1065" s="371"/>
      <c r="J1065" s="371"/>
      <c r="K1065" s="331"/>
      <c r="L1065" s="371"/>
      <c r="M1065" s="330"/>
      <c r="N1065" s="330"/>
      <c r="O1065" s="330"/>
      <c r="P1065" s="330"/>
      <c r="Q1065" s="330"/>
      <c r="R1065" s="382"/>
      <c r="S1065" s="315"/>
      <c r="T1065" s="316"/>
      <c r="U1065" s="315"/>
      <c r="V1065" s="315"/>
      <c r="W1065" s="315"/>
      <c r="X1065" s="315"/>
      <c r="Y1065" s="315"/>
      <c r="Z1065" s="315"/>
      <c r="AA1065" s="315"/>
      <c r="AB1065" s="317"/>
    </row>
    <row r="1066" spans="2:28" customFormat="1" ht="15" customHeight="1" x14ac:dyDescent="0.25">
      <c r="B1066" s="282"/>
      <c r="C1066" s="271"/>
      <c r="D1066" s="330"/>
      <c r="E1066" s="330"/>
      <c r="F1066" s="330"/>
      <c r="G1066" s="330"/>
      <c r="H1066" s="330"/>
      <c r="I1066" s="371"/>
      <c r="J1066" s="371"/>
      <c r="K1066" s="331"/>
      <c r="L1066" s="371"/>
      <c r="M1066" s="330"/>
      <c r="N1066" s="330"/>
      <c r="O1066" s="330"/>
      <c r="P1066" s="330"/>
      <c r="Q1066" s="330"/>
      <c r="R1066" s="382"/>
      <c r="S1066" s="315"/>
      <c r="T1066" s="316"/>
      <c r="U1066" s="315"/>
      <c r="V1066" s="315"/>
      <c r="W1066" s="315"/>
      <c r="X1066" s="315"/>
      <c r="Y1066" s="315"/>
      <c r="Z1066" s="315"/>
      <c r="AA1066" s="315"/>
      <c r="AB1066" s="317"/>
    </row>
    <row r="1067" spans="2:28" customFormat="1" ht="15" customHeight="1" x14ac:dyDescent="0.25">
      <c r="B1067" s="282"/>
      <c r="C1067" s="271"/>
      <c r="D1067" s="330"/>
      <c r="E1067" s="330"/>
      <c r="F1067" s="330"/>
      <c r="G1067" s="330"/>
      <c r="H1067" s="330"/>
      <c r="I1067" s="371"/>
      <c r="J1067" s="371"/>
      <c r="K1067" s="331"/>
      <c r="L1067" s="371"/>
      <c r="M1067" s="330"/>
      <c r="N1067" s="330"/>
      <c r="O1067" s="330"/>
      <c r="P1067" s="330"/>
      <c r="Q1067" s="330"/>
      <c r="R1067" s="382"/>
      <c r="S1067" s="315"/>
      <c r="T1067" s="316"/>
      <c r="U1067" s="315"/>
      <c r="V1067" s="315"/>
      <c r="W1067" s="315"/>
      <c r="X1067" s="315"/>
      <c r="Y1067" s="315"/>
      <c r="Z1067" s="315"/>
      <c r="AA1067" s="315"/>
      <c r="AB1067" s="317"/>
    </row>
    <row r="1068" spans="2:28" customFormat="1" ht="15" customHeight="1" x14ac:dyDescent="0.25">
      <c r="B1068" s="282"/>
      <c r="C1068" s="271"/>
      <c r="D1068" s="330"/>
      <c r="E1068" s="330"/>
      <c r="F1068" s="330"/>
      <c r="G1068" s="330"/>
      <c r="H1068" s="330"/>
      <c r="I1068" s="371"/>
      <c r="J1068" s="371"/>
      <c r="K1068" s="331"/>
      <c r="L1068" s="371"/>
      <c r="M1068" s="330"/>
      <c r="N1068" s="330"/>
      <c r="O1068" s="330"/>
      <c r="P1068" s="330"/>
      <c r="Q1068" s="330"/>
      <c r="R1068" s="382"/>
      <c r="S1068" s="315"/>
      <c r="T1068" s="316"/>
      <c r="U1068" s="315"/>
      <c r="V1068" s="315"/>
      <c r="W1068" s="315"/>
      <c r="X1068" s="315"/>
      <c r="Y1068" s="315"/>
      <c r="Z1068" s="315"/>
      <c r="AA1068" s="315"/>
      <c r="AB1068" s="317"/>
    </row>
    <row r="1069" spans="2:28" customFormat="1" ht="15" customHeight="1" x14ac:dyDescent="0.25">
      <c r="B1069" s="282"/>
      <c r="C1069" s="271"/>
      <c r="D1069" s="330"/>
      <c r="E1069" s="330"/>
      <c r="F1069" s="330"/>
      <c r="G1069" s="330"/>
      <c r="H1069" s="330"/>
      <c r="I1069" s="371"/>
      <c r="J1069" s="371"/>
      <c r="K1069" s="331"/>
      <c r="L1069" s="371"/>
      <c r="M1069" s="330"/>
      <c r="N1069" s="330"/>
      <c r="O1069" s="330"/>
      <c r="P1069" s="330"/>
      <c r="Q1069" s="330"/>
      <c r="R1069" s="382"/>
      <c r="S1069" s="315"/>
      <c r="T1069" s="316"/>
      <c r="U1069" s="315"/>
      <c r="V1069" s="315"/>
      <c r="W1069" s="315"/>
      <c r="X1069" s="315"/>
      <c r="Y1069" s="315"/>
      <c r="Z1069" s="315"/>
      <c r="AA1069" s="315"/>
      <c r="AB1069" s="317"/>
    </row>
    <row r="1070" spans="2:28" customFormat="1" ht="15" customHeight="1" x14ac:dyDescent="0.25">
      <c r="B1070" s="282"/>
      <c r="C1070" s="271"/>
      <c r="D1070" s="330"/>
      <c r="E1070" s="330"/>
      <c r="F1070" s="330"/>
      <c r="G1070" s="330"/>
      <c r="H1070" s="330"/>
      <c r="I1070" s="371"/>
      <c r="J1070" s="371"/>
      <c r="K1070" s="331"/>
      <c r="L1070" s="371"/>
      <c r="M1070" s="330"/>
      <c r="N1070" s="330"/>
      <c r="O1070" s="330"/>
      <c r="P1070" s="330"/>
      <c r="Q1070" s="330"/>
      <c r="R1070" s="382"/>
      <c r="S1070" s="315"/>
      <c r="T1070" s="316"/>
      <c r="U1070" s="315"/>
      <c r="V1070" s="315"/>
      <c r="W1070" s="315"/>
      <c r="X1070" s="315"/>
      <c r="Y1070" s="315"/>
      <c r="Z1070" s="315"/>
      <c r="AA1070" s="315"/>
      <c r="AB1070" s="317"/>
    </row>
    <row r="1071" spans="2:28" customFormat="1" ht="15" customHeight="1" x14ac:dyDescent="0.25">
      <c r="B1071" s="282"/>
      <c r="C1071" s="271"/>
      <c r="D1071" s="330"/>
      <c r="E1071" s="330"/>
      <c r="F1071" s="330"/>
      <c r="G1071" s="330"/>
      <c r="H1071" s="330"/>
      <c r="I1071" s="371"/>
      <c r="J1071" s="371"/>
      <c r="K1071" s="331"/>
      <c r="L1071" s="371"/>
      <c r="M1071" s="330"/>
      <c r="N1071" s="330"/>
      <c r="O1071" s="330"/>
      <c r="P1071" s="330"/>
      <c r="Q1071" s="330"/>
      <c r="R1071" s="382"/>
      <c r="S1071" s="315"/>
      <c r="T1071" s="316"/>
      <c r="U1071" s="315"/>
      <c r="V1071" s="315"/>
      <c r="W1071" s="315"/>
      <c r="X1071" s="315"/>
      <c r="Y1071" s="315"/>
      <c r="Z1071" s="315"/>
      <c r="AA1071" s="315"/>
      <c r="AB1071" s="317"/>
    </row>
    <row r="1072" spans="2:28" customFormat="1" ht="15" customHeight="1" x14ac:dyDescent="0.25">
      <c r="B1072" s="282"/>
      <c r="C1072" s="271"/>
      <c r="D1072" s="330"/>
      <c r="E1072" s="330"/>
      <c r="F1072" s="330"/>
      <c r="G1072" s="330"/>
      <c r="H1072" s="330"/>
      <c r="I1072" s="371"/>
      <c r="J1072" s="371"/>
      <c r="K1072" s="331"/>
      <c r="L1072" s="371"/>
      <c r="M1072" s="330"/>
      <c r="N1072" s="330"/>
      <c r="O1072" s="330"/>
      <c r="P1072" s="330"/>
      <c r="Q1072" s="330"/>
      <c r="R1072" s="382"/>
      <c r="S1072" s="315"/>
      <c r="T1072" s="316"/>
      <c r="U1072" s="315"/>
      <c r="V1072" s="315"/>
      <c r="W1072" s="315"/>
      <c r="X1072" s="315"/>
      <c r="Y1072" s="315"/>
      <c r="Z1072" s="315"/>
      <c r="AA1072" s="315"/>
      <c r="AB1072" s="317"/>
    </row>
    <row r="1073" spans="2:28" customFormat="1" ht="15" customHeight="1" x14ac:dyDescent="0.25">
      <c r="B1073" s="282"/>
      <c r="C1073" s="271"/>
      <c r="D1073" s="330"/>
      <c r="E1073" s="330"/>
      <c r="F1073" s="330"/>
      <c r="G1073" s="330"/>
      <c r="H1073" s="330"/>
      <c r="I1073" s="371"/>
      <c r="J1073" s="371"/>
      <c r="K1073" s="331"/>
      <c r="L1073" s="371"/>
      <c r="M1073" s="330"/>
      <c r="N1073" s="330"/>
      <c r="O1073" s="330"/>
      <c r="P1073" s="330"/>
      <c r="Q1073" s="330"/>
      <c r="R1073" s="382"/>
      <c r="S1073" s="315"/>
      <c r="T1073" s="316"/>
      <c r="U1073" s="315"/>
      <c r="V1073" s="315"/>
      <c r="W1073" s="315"/>
      <c r="X1073" s="315"/>
      <c r="Y1073" s="315"/>
      <c r="Z1073" s="315"/>
      <c r="AA1073" s="315"/>
      <c r="AB1073" s="317"/>
    </row>
    <row r="1074" spans="2:28" customFormat="1" ht="15" customHeight="1" x14ac:dyDescent="0.25">
      <c r="B1074" s="282"/>
      <c r="C1074" s="271"/>
      <c r="D1074" s="330"/>
      <c r="E1074" s="330"/>
      <c r="F1074" s="330"/>
      <c r="G1074" s="330"/>
      <c r="H1074" s="330"/>
      <c r="I1074" s="371"/>
      <c r="J1074" s="371"/>
      <c r="K1074" s="331"/>
      <c r="L1074" s="371"/>
      <c r="M1074" s="330"/>
      <c r="N1074" s="330"/>
      <c r="O1074" s="330"/>
      <c r="P1074" s="330"/>
      <c r="Q1074" s="330"/>
      <c r="R1074" s="382"/>
      <c r="S1074" s="315"/>
      <c r="T1074" s="316"/>
      <c r="U1074" s="315"/>
      <c r="V1074" s="315"/>
      <c r="W1074" s="315"/>
      <c r="X1074" s="315"/>
      <c r="Y1074" s="315"/>
      <c r="Z1074" s="315"/>
      <c r="AA1074" s="315"/>
      <c r="AB1074" s="317"/>
    </row>
    <row r="1075" spans="2:28" customFormat="1" ht="15" customHeight="1" x14ac:dyDescent="0.25">
      <c r="B1075" s="282"/>
      <c r="C1075" s="271"/>
      <c r="D1075" s="330"/>
      <c r="E1075" s="330"/>
      <c r="F1075" s="330"/>
      <c r="G1075" s="330"/>
      <c r="H1075" s="330"/>
      <c r="I1075" s="371"/>
      <c r="J1075" s="371"/>
      <c r="K1075" s="331"/>
      <c r="L1075" s="371"/>
      <c r="M1075" s="330"/>
      <c r="N1075" s="330"/>
      <c r="O1075" s="330"/>
      <c r="P1075" s="330"/>
      <c r="Q1075" s="330"/>
      <c r="R1075" s="382"/>
      <c r="S1075" s="315"/>
      <c r="T1075" s="316"/>
      <c r="U1075" s="315"/>
      <c r="V1075" s="315"/>
      <c r="W1075" s="315"/>
      <c r="X1075" s="315"/>
      <c r="Y1075" s="315"/>
      <c r="Z1075" s="315"/>
      <c r="AA1075" s="315"/>
      <c r="AB1075" s="317"/>
    </row>
    <row r="1076" spans="2:28" customFormat="1" ht="15" customHeight="1" x14ac:dyDescent="0.25">
      <c r="B1076" s="282"/>
      <c r="C1076" s="271"/>
      <c r="D1076" s="330"/>
      <c r="E1076" s="330"/>
      <c r="F1076" s="330"/>
      <c r="G1076" s="330"/>
      <c r="H1076" s="330"/>
      <c r="I1076" s="371"/>
      <c r="J1076" s="371"/>
      <c r="K1076" s="331"/>
      <c r="L1076" s="371"/>
      <c r="M1076" s="330"/>
      <c r="N1076" s="330"/>
      <c r="O1076" s="330"/>
      <c r="P1076" s="330"/>
      <c r="Q1076" s="330"/>
      <c r="R1076" s="382"/>
      <c r="S1076" s="315"/>
      <c r="T1076" s="316"/>
      <c r="U1076" s="315"/>
      <c r="V1076" s="315"/>
      <c r="W1076" s="315"/>
      <c r="X1076" s="315"/>
      <c r="Y1076" s="315"/>
      <c r="Z1076" s="315"/>
      <c r="AA1076" s="315"/>
      <c r="AB1076" s="317"/>
    </row>
    <row r="1077" spans="2:28" customFormat="1" ht="15" customHeight="1" x14ac:dyDescent="0.25">
      <c r="B1077" s="282"/>
      <c r="C1077" s="271"/>
      <c r="D1077" s="330"/>
      <c r="E1077" s="330"/>
      <c r="F1077" s="330"/>
      <c r="G1077" s="330"/>
      <c r="H1077" s="330"/>
      <c r="I1077" s="371"/>
      <c r="J1077" s="371"/>
      <c r="K1077" s="331"/>
      <c r="L1077" s="371"/>
      <c r="M1077" s="330"/>
      <c r="N1077" s="330"/>
      <c r="O1077" s="330"/>
      <c r="P1077" s="330"/>
      <c r="Q1077" s="330"/>
      <c r="R1077" s="382"/>
      <c r="S1077" s="315"/>
      <c r="T1077" s="316"/>
      <c r="U1077" s="315"/>
      <c r="V1077" s="315"/>
      <c r="W1077" s="315"/>
      <c r="X1077" s="315"/>
      <c r="Y1077" s="315"/>
      <c r="Z1077" s="315"/>
      <c r="AA1077" s="315"/>
      <c r="AB1077" s="317"/>
    </row>
    <row r="1078" spans="2:28" customFormat="1" ht="15" customHeight="1" x14ac:dyDescent="0.25">
      <c r="B1078" s="282"/>
      <c r="C1078" s="271"/>
      <c r="D1078" s="330"/>
      <c r="E1078" s="330"/>
      <c r="F1078" s="330"/>
      <c r="G1078" s="330"/>
      <c r="H1078" s="330"/>
      <c r="I1078" s="371"/>
      <c r="J1078" s="371"/>
      <c r="K1078" s="331"/>
      <c r="L1078" s="371"/>
      <c r="M1078" s="330"/>
      <c r="N1078" s="330"/>
      <c r="O1078" s="330"/>
      <c r="P1078" s="330"/>
      <c r="Q1078" s="330"/>
      <c r="R1078" s="382"/>
      <c r="S1078" s="315"/>
      <c r="T1078" s="316"/>
      <c r="U1078" s="315"/>
      <c r="V1078" s="315"/>
      <c r="W1078" s="315"/>
      <c r="X1078" s="315"/>
      <c r="Y1078" s="315"/>
      <c r="Z1078" s="315"/>
      <c r="AA1078" s="315"/>
      <c r="AB1078" s="317"/>
    </row>
    <row r="1079" spans="2:28" customFormat="1" ht="15" customHeight="1" x14ac:dyDescent="0.25">
      <c r="B1079" s="282"/>
      <c r="C1079" s="271"/>
      <c r="D1079" s="330"/>
      <c r="E1079" s="330"/>
      <c r="F1079" s="330"/>
      <c r="G1079" s="330"/>
      <c r="H1079" s="330"/>
      <c r="I1079" s="371"/>
      <c r="J1079" s="371"/>
      <c r="K1079" s="331"/>
      <c r="L1079" s="371"/>
      <c r="M1079" s="330"/>
      <c r="N1079" s="330"/>
      <c r="O1079" s="330"/>
      <c r="P1079" s="330"/>
      <c r="Q1079" s="330"/>
      <c r="R1079" s="382"/>
      <c r="S1079" s="315"/>
      <c r="T1079" s="316"/>
      <c r="U1079" s="315"/>
      <c r="V1079" s="315"/>
      <c r="W1079" s="315"/>
      <c r="X1079" s="315"/>
      <c r="Y1079" s="315"/>
      <c r="Z1079" s="315"/>
      <c r="AA1079" s="315"/>
      <c r="AB1079" s="317"/>
    </row>
    <row r="1080" spans="2:28" customFormat="1" ht="15" customHeight="1" x14ac:dyDescent="0.25">
      <c r="B1080" s="282"/>
      <c r="C1080" s="271"/>
      <c r="D1080" s="330"/>
      <c r="E1080" s="330"/>
      <c r="F1080" s="330"/>
      <c r="G1080" s="330"/>
      <c r="H1080" s="330"/>
      <c r="I1080" s="371"/>
      <c r="J1080" s="371"/>
      <c r="K1080" s="331"/>
      <c r="L1080" s="371"/>
      <c r="M1080" s="330"/>
      <c r="N1080" s="330"/>
      <c r="O1080" s="330"/>
      <c r="P1080" s="330"/>
      <c r="Q1080" s="330"/>
      <c r="R1080" s="382"/>
      <c r="S1080" s="315"/>
      <c r="T1080" s="316"/>
      <c r="U1080" s="315"/>
      <c r="V1080" s="315"/>
      <c r="W1080" s="315"/>
      <c r="X1080" s="315"/>
      <c r="Y1080" s="315"/>
      <c r="Z1080" s="315"/>
      <c r="AA1080" s="315"/>
      <c r="AB1080" s="317"/>
    </row>
    <row r="1081" spans="2:28" customFormat="1" ht="15" customHeight="1" x14ac:dyDescent="0.25">
      <c r="B1081" s="282"/>
      <c r="C1081" s="271"/>
      <c r="D1081" s="330"/>
      <c r="E1081" s="330"/>
      <c r="F1081" s="330"/>
      <c r="G1081" s="330"/>
      <c r="H1081" s="330"/>
      <c r="I1081" s="371"/>
      <c r="J1081" s="371"/>
      <c r="K1081" s="331"/>
      <c r="L1081" s="371"/>
      <c r="M1081" s="330"/>
      <c r="N1081" s="330"/>
      <c r="O1081" s="330"/>
      <c r="P1081" s="330"/>
      <c r="Q1081" s="330"/>
      <c r="R1081" s="382"/>
      <c r="S1081" s="315"/>
      <c r="T1081" s="316"/>
      <c r="U1081" s="315"/>
      <c r="V1081" s="315"/>
      <c r="W1081" s="315"/>
      <c r="X1081" s="315"/>
      <c r="Y1081" s="315"/>
      <c r="Z1081" s="315"/>
      <c r="AA1081" s="315"/>
      <c r="AB1081" s="317"/>
    </row>
    <row r="1082" spans="2:28" customFormat="1" ht="15" customHeight="1" x14ac:dyDescent="0.25">
      <c r="B1082" s="282"/>
      <c r="C1082" s="271"/>
      <c r="D1082" s="330"/>
      <c r="E1082" s="330"/>
      <c r="F1082" s="330"/>
      <c r="G1082" s="330"/>
      <c r="H1082" s="330"/>
      <c r="I1082" s="371"/>
      <c r="J1082" s="371"/>
      <c r="K1082" s="331"/>
      <c r="L1082" s="371"/>
      <c r="M1082" s="330"/>
      <c r="N1082" s="330"/>
      <c r="O1082" s="330"/>
      <c r="P1082" s="330"/>
      <c r="Q1082" s="330"/>
      <c r="R1082" s="382"/>
      <c r="S1082" s="315"/>
      <c r="T1082" s="316"/>
      <c r="U1082" s="315"/>
      <c r="V1082" s="315"/>
      <c r="W1082" s="315"/>
      <c r="X1082" s="315"/>
      <c r="Y1082" s="315"/>
      <c r="Z1082" s="315"/>
      <c r="AA1082" s="315"/>
      <c r="AB1082" s="317"/>
    </row>
    <row r="1083" spans="2:28" customFormat="1" ht="15" customHeight="1" x14ac:dyDescent="0.25">
      <c r="B1083" s="282"/>
      <c r="C1083" s="271"/>
      <c r="D1083" s="330"/>
      <c r="E1083" s="330"/>
      <c r="F1083" s="330"/>
      <c r="G1083" s="330"/>
      <c r="H1083" s="330"/>
      <c r="I1083" s="371"/>
      <c r="J1083" s="371"/>
      <c r="K1083" s="331"/>
      <c r="L1083" s="371"/>
      <c r="M1083" s="330"/>
      <c r="N1083" s="330"/>
      <c r="O1083" s="330"/>
      <c r="P1083" s="330"/>
      <c r="Q1083" s="330"/>
      <c r="R1083" s="382"/>
      <c r="S1083" s="315"/>
      <c r="T1083" s="316"/>
      <c r="U1083" s="315"/>
      <c r="V1083" s="315"/>
      <c r="W1083" s="315"/>
      <c r="X1083" s="315"/>
      <c r="Y1083" s="315"/>
      <c r="Z1083" s="315"/>
      <c r="AA1083" s="315"/>
      <c r="AB1083" s="317"/>
    </row>
    <row r="1084" spans="2:28" customFormat="1" ht="15" customHeight="1" x14ac:dyDescent="0.25">
      <c r="B1084" s="282"/>
      <c r="C1084" s="271"/>
      <c r="D1084" s="330"/>
      <c r="E1084" s="330"/>
      <c r="F1084" s="330"/>
      <c r="G1084" s="330"/>
      <c r="H1084" s="330"/>
      <c r="I1084" s="371"/>
      <c r="J1084" s="371"/>
      <c r="K1084" s="331"/>
      <c r="L1084" s="371"/>
      <c r="M1084" s="330"/>
      <c r="N1084" s="330"/>
      <c r="O1084" s="330"/>
      <c r="P1084" s="330"/>
      <c r="Q1084" s="330"/>
      <c r="R1084" s="382"/>
      <c r="S1084" s="315"/>
      <c r="T1084" s="316"/>
      <c r="U1084" s="315"/>
      <c r="V1084" s="315"/>
      <c r="W1084" s="315"/>
      <c r="X1084" s="315"/>
      <c r="Y1084" s="315"/>
      <c r="Z1084" s="315"/>
      <c r="AA1084" s="315"/>
      <c r="AB1084" s="317"/>
    </row>
    <row r="1085" spans="2:28" customFormat="1" ht="15" customHeight="1" x14ac:dyDescent="0.25">
      <c r="B1085" s="282"/>
      <c r="C1085" s="271"/>
      <c r="D1085" s="330"/>
      <c r="E1085" s="330"/>
      <c r="F1085" s="330"/>
      <c r="G1085" s="330"/>
      <c r="H1085" s="330"/>
      <c r="I1085" s="371"/>
      <c r="J1085" s="371"/>
      <c r="K1085" s="331"/>
      <c r="L1085" s="371"/>
      <c r="M1085" s="330"/>
      <c r="N1085" s="330"/>
      <c r="O1085" s="330"/>
      <c r="P1085" s="330"/>
      <c r="Q1085" s="330"/>
      <c r="R1085" s="382"/>
      <c r="S1085" s="315"/>
      <c r="T1085" s="316"/>
      <c r="U1085" s="315"/>
      <c r="V1085" s="315"/>
      <c r="W1085" s="315"/>
      <c r="X1085" s="315"/>
      <c r="Y1085" s="315"/>
      <c r="Z1085" s="315"/>
      <c r="AA1085" s="315"/>
      <c r="AB1085" s="317"/>
    </row>
    <row r="1086" spans="2:28" customFormat="1" ht="15" customHeight="1" x14ac:dyDescent="0.25">
      <c r="B1086" s="282"/>
      <c r="C1086" s="271"/>
      <c r="D1086" s="330"/>
      <c r="E1086" s="330"/>
      <c r="F1086" s="330"/>
      <c r="G1086" s="330"/>
      <c r="H1086" s="330"/>
      <c r="I1086" s="371"/>
      <c r="J1086" s="371"/>
      <c r="K1086" s="331"/>
      <c r="L1086" s="371"/>
      <c r="M1086" s="330"/>
      <c r="N1086" s="330"/>
      <c r="O1086" s="330"/>
      <c r="P1086" s="330"/>
      <c r="Q1086" s="330"/>
      <c r="R1086" s="382"/>
      <c r="S1086" s="315"/>
      <c r="T1086" s="316"/>
      <c r="U1086" s="315"/>
      <c r="V1086" s="315"/>
      <c r="W1086" s="315"/>
      <c r="X1086" s="315"/>
      <c r="Y1086" s="315"/>
      <c r="Z1086" s="315"/>
      <c r="AA1086" s="315"/>
      <c r="AB1086" s="317"/>
    </row>
    <row r="1087" spans="2:28" customFormat="1" ht="15" customHeight="1" x14ac:dyDescent="0.25">
      <c r="B1087" s="282"/>
      <c r="C1087" s="271"/>
      <c r="D1087" s="330"/>
      <c r="E1087" s="330"/>
      <c r="F1087" s="330"/>
      <c r="G1087" s="330"/>
      <c r="H1087" s="330"/>
      <c r="I1087" s="371"/>
      <c r="J1087" s="371"/>
      <c r="K1087" s="331"/>
      <c r="L1087" s="371"/>
      <c r="M1087" s="330"/>
      <c r="N1087" s="330"/>
      <c r="O1087" s="330"/>
      <c r="P1087" s="330"/>
      <c r="Q1087" s="330"/>
      <c r="R1087" s="382"/>
      <c r="S1087" s="315"/>
      <c r="T1087" s="316"/>
      <c r="U1087" s="315"/>
      <c r="V1087" s="315"/>
      <c r="W1087" s="315"/>
      <c r="X1087" s="315"/>
      <c r="Y1087" s="315"/>
      <c r="Z1087" s="315"/>
      <c r="AA1087" s="315"/>
      <c r="AB1087" s="317"/>
    </row>
    <row r="1088" spans="2:28" customFormat="1" ht="15" customHeight="1" x14ac:dyDescent="0.25">
      <c r="B1088" s="282"/>
      <c r="C1088" s="271"/>
      <c r="D1088" s="330"/>
      <c r="E1088" s="330"/>
      <c r="F1088" s="330"/>
      <c r="G1088" s="330"/>
      <c r="H1088" s="330"/>
      <c r="I1088" s="371"/>
      <c r="J1088" s="371"/>
      <c r="K1088" s="331"/>
      <c r="L1088" s="371"/>
      <c r="M1088" s="330"/>
      <c r="N1088" s="330"/>
      <c r="O1088" s="330"/>
      <c r="P1088" s="330"/>
      <c r="Q1088" s="330"/>
      <c r="R1088" s="382"/>
      <c r="S1088" s="315"/>
      <c r="T1088" s="316"/>
      <c r="U1088" s="315"/>
      <c r="V1088" s="315"/>
      <c r="W1088" s="315"/>
      <c r="X1088" s="315"/>
      <c r="Y1088" s="315"/>
      <c r="Z1088" s="315"/>
      <c r="AA1088" s="315"/>
      <c r="AB1088" s="317"/>
    </row>
    <row r="1089" spans="2:28" customFormat="1" ht="15" customHeight="1" x14ac:dyDescent="0.25">
      <c r="B1089" s="282"/>
      <c r="C1089" s="271"/>
      <c r="D1089" s="330"/>
      <c r="E1089" s="330"/>
      <c r="F1089" s="330"/>
      <c r="G1089" s="330"/>
      <c r="H1089" s="330"/>
      <c r="I1089" s="371"/>
      <c r="J1089" s="371"/>
      <c r="K1089" s="331"/>
      <c r="L1089" s="371"/>
      <c r="M1089" s="330"/>
      <c r="N1089" s="330"/>
      <c r="O1089" s="330"/>
      <c r="P1089" s="330"/>
      <c r="Q1089" s="330"/>
      <c r="R1089" s="382"/>
      <c r="S1089" s="315"/>
      <c r="T1089" s="316"/>
      <c r="U1089" s="315"/>
      <c r="V1089" s="315"/>
      <c r="W1089" s="315"/>
      <c r="X1089" s="315"/>
      <c r="Y1089" s="315"/>
      <c r="Z1089" s="315"/>
      <c r="AA1089" s="315"/>
      <c r="AB1089" s="317"/>
    </row>
    <row r="1090" spans="2:28" customFormat="1" ht="15" customHeight="1" x14ac:dyDescent="0.25">
      <c r="B1090" s="282"/>
      <c r="C1090" s="271"/>
      <c r="D1090" s="330"/>
      <c r="E1090" s="330"/>
      <c r="F1090" s="330"/>
      <c r="G1090" s="330"/>
      <c r="H1090" s="330"/>
      <c r="I1090" s="371"/>
      <c r="J1090" s="371"/>
      <c r="K1090" s="331"/>
      <c r="L1090" s="371"/>
      <c r="M1090" s="330"/>
      <c r="N1090" s="330"/>
      <c r="O1090" s="330"/>
      <c r="P1090" s="330"/>
      <c r="Q1090" s="330"/>
      <c r="R1090" s="382"/>
      <c r="S1090" s="315"/>
      <c r="T1090" s="316"/>
      <c r="U1090" s="315"/>
      <c r="V1090" s="315"/>
      <c r="W1090" s="315"/>
      <c r="X1090" s="315"/>
      <c r="Y1090" s="315"/>
      <c r="Z1090" s="315"/>
      <c r="AA1090" s="315"/>
      <c r="AB1090" s="317"/>
    </row>
    <row r="1091" spans="2:28" customFormat="1" ht="15" customHeight="1" x14ac:dyDescent="0.25">
      <c r="B1091" s="282"/>
      <c r="C1091" s="271"/>
      <c r="D1091" s="330"/>
      <c r="E1091" s="330"/>
      <c r="F1091" s="330"/>
      <c r="G1091" s="330"/>
      <c r="H1091" s="330"/>
      <c r="I1091" s="371"/>
      <c r="J1091" s="371"/>
      <c r="K1091" s="331"/>
      <c r="L1091" s="371"/>
      <c r="M1091" s="330"/>
      <c r="N1091" s="330"/>
      <c r="O1091" s="330"/>
      <c r="P1091" s="330"/>
      <c r="Q1091" s="330"/>
      <c r="R1091" s="382"/>
      <c r="S1091" s="315"/>
      <c r="T1091" s="316"/>
      <c r="U1091" s="315"/>
      <c r="V1091" s="315"/>
      <c r="W1091" s="315"/>
      <c r="X1091" s="315"/>
      <c r="Y1091" s="315"/>
      <c r="Z1091" s="315"/>
      <c r="AA1091" s="315"/>
      <c r="AB1091" s="317"/>
    </row>
    <row r="1092" spans="2:28" customFormat="1" ht="15" customHeight="1" x14ac:dyDescent="0.25">
      <c r="B1092" s="282"/>
      <c r="C1092" s="271"/>
      <c r="D1092" s="330"/>
      <c r="E1092" s="330"/>
      <c r="F1092" s="330"/>
      <c r="G1092" s="330"/>
      <c r="H1092" s="330"/>
      <c r="I1092" s="371"/>
      <c r="J1092" s="371"/>
      <c r="K1092" s="331"/>
      <c r="L1092" s="371"/>
      <c r="M1092" s="330"/>
      <c r="N1092" s="330"/>
      <c r="O1092" s="330"/>
      <c r="P1092" s="330"/>
      <c r="Q1092" s="330"/>
      <c r="R1092" s="382"/>
      <c r="S1092" s="315"/>
      <c r="T1092" s="316"/>
      <c r="U1092" s="315"/>
      <c r="V1092" s="315"/>
      <c r="W1092" s="315"/>
      <c r="X1092" s="315"/>
      <c r="Y1092" s="315"/>
      <c r="Z1092" s="315"/>
      <c r="AA1092" s="315"/>
      <c r="AB1092" s="317"/>
    </row>
    <row r="1093" spans="2:28" customFormat="1" ht="15" customHeight="1" x14ac:dyDescent="0.25">
      <c r="B1093" s="282"/>
      <c r="C1093" s="271"/>
      <c r="D1093" s="330"/>
      <c r="E1093" s="330"/>
      <c r="F1093" s="330"/>
      <c r="G1093" s="330"/>
      <c r="H1093" s="330"/>
      <c r="I1093" s="371"/>
      <c r="J1093" s="371"/>
      <c r="K1093" s="331"/>
      <c r="L1093" s="371"/>
      <c r="M1093" s="330"/>
      <c r="N1093" s="330"/>
      <c r="O1093" s="330"/>
      <c r="P1093" s="330"/>
      <c r="Q1093" s="330"/>
      <c r="R1093" s="382"/>
      <c r="S1093" s="315"/>
      <c r="T1093" s="316"/>
      <c r="U1093" s="315"/>
      <c r="V1093" s="315"/>
      <c r="W1093" s="315"/>
      <c r="X1093" s="315"/>
      <c r="Y1093" s="315"/>
      <c r="Z1093" s="315"/>
      <c r="AA1093" s="315"/>
      <c r="AB1093" s="317"/>
    </row>
    <row r="1094" spans="2:28" customFormat="1" ht="15" customHeight="1" x14ac:dyDescent="0.25">
      <c r="B1094" s="282"/>
      <c r="C1094" s="271"/>
      <c r="D1094" s="330"/>
      <c r="E1094" s="330"/>
      <c r="F1094" s="330"/>
      <c r="G1094" s="330"/>
      <c r="H1094" s="330"/>
      <c r="I1094" s="371"/>
      <c r="J1094" s="371"/>
      <c r="K1094" s="331"/>
      <c r="L1094" s="371"/>
      <c r="M1094" s="330"/>
      <c r="N1094" s="330"/>
      <c r="O1094" s="330"/>
      <c r="P1094" s="330"/>
      <c r="Q1094" s="330"/>
      <c r="R1094" s="382"/>
      <c r="S1094" s="315"/>
      <c r="T1094" s="316"/>
      <c r="U1094" s="315"/>
      <c r="V1094" s="315"/>
      <c r="W1094" s="315"/>
      <c r="X1094" s="315"/>
      <c r="Y1094" s="315"/>
      <c r="Z1094" s="315"/>
      <c r="AA1094" s="315"/>
      <c r="AB1094" s="317"/>
    </row>
    <row r="1095" spans="2:28" customFormat="1" ht="15" customHeight="1" x14ac:dyDescent="0.25">
      <c r="B1095" s="282"/>
      <c r="C1095" s="271"/>
      <c r="D1095" s="330"/>
      <c r="E1095" s="330"/>
      <c r="F1095" s="330"/>
      <c r="G1095" s="330"/>
      <c r="H1095" s="330"/>
      <c r="I1095" s="371"/>
      <c r="J1095" s="371"/>
      <c r="K1095" s="331"/>
      <c r="L1095" s="371"/>
      <c r="M1095" s="330"/>
      <c r="N1095" s="330"/>
      <c r="O1095" s="330"/>
      <c r="P1095" s="330"/>
      <c r="Q1095" s="330"/>
      <c r="R1095" s="382"/>
      <c r="S1095" s="315"/>
      <c r="T1095" s="316"/>
      <c r="U1095" s="315"/>
      <c r="V1095" s="315"/>
      <c r="W1095" s="315"/>
      <c r="X1095" s="315"/>
      <c r="Y1095" s="315"/>
      <c r="Z1095" s="315"/>
      <c r="AA1095" s="315"/>
      <c r="AB1095" s="317"/>
    </row>
    <row r="1096" spans="2:28" customFormat="1" ht="15" customHeight="1" x14ac:dyDescent="0.25">
      <c r="B1096" s="282"/>
      <c r="C1096" s="271"/>
      <c r="D1096" s="330"/>
      <c r="E1096" s="330"/>
      <c r="F1096" s="330"/>
      <c r="G1096" s="330"/>
      <c r="H1096" s="330"/>
      <c r="I1096" s="371"/>
      <c r="J1096" s="371"/>
      <c r="K1096" s="331"/>
      <c r="L1096" s="371"/>
      <c r="M1096" s="330"/>
      <c r="N1096" s="330"/>
      <c r="O1096" s="330"/>
      <c r="P1096" s="330"/>
      <c r="Q1096" s="330"/>
      <c r="R1096" s="382"/>
      <c r="S1096" s="315"/>
      <c r="T1096" s="316"/>
      <c r="U1096" s="315"/>
      <c r="V1096" s="315"/>
      <c r="W1096" s="315"/>
      <c r="X1096" s="315"/>
      <c r="Y1096" s="315"/>
      <c r="Z1096" s="315"/>
      <c r="AA1096" s="315"/>
      <c r="AB1096" s="317"/>
    </row>
    <row r="1097" spans="2:28" customFormat="1" ht="15" customHeight="1" x14ac:dyDescent="0.25">
      <c r="B1097" s="282"/>
      <c r="C1097" s="271"/>
      <c r="D1097" s="330"/>
      <c r="E1097" s="330"/>
      <c r="F1097" s="330"/>
      <c r="G1097" s="330"/>
      <c r="H1097" s="330"/>
      <c r="I1097" s="371"/>
      <c r="J1097" s="371"/>
      <c r="K1097" s="331"/>
      <c r="L1097" s="371"/>
      <c r="M1097" s="330"/>
      <c r="N1097" s="330"/>
      <c r="O1097" s="330"/>
      <c r="P1097" s="330"/>
      <c r="Q1097" s="330"/>
      <c r="R1097" s="382"/>
      <c r="S1097" s="315"/>
      <c r="T1097" s="316"/>
      <c r="U1097" s="315"/>
      <c r="V1097" s="315"/>
      <c r="W1097" s="315"/>
      <c r="X1097" s="315"/>
      <c r="Y1097" s="315"/>
      <c r="Z1097" s="315"/>
      <c r="AA1097" s="315"/>
      <c r="AB1097" s="317"/>
    </row>
    <row r="1098" spans="2:28" customFormat="1" ht="15" customHeight="1" x14ac:dyDescent="0.25">
      <c r="B1098" s="282"/>
      <c r="C1098" s="271"/>
      <c r="D1098" s="330"/>
      <c r="E1098" s="330"/>
      <c r="F1098" s="330"/>
      <c r="G1098" s="330"/>
      <c r="H1098" s="330"/>
      <c r="I1098" s="371"/>
      <c r="J1098" s="371"/>
      <c r="K1098" s="331"/>
      <c r="L1098" s="371"/>
      <c r="M1098" s="330"/>
      <c r="N1098" s="330"/>
      <c r="O1098" s="330"/>
      <c r="P1098" s="330"/>
      <c r="Q1098" s="330"/>
      <c r="R1098" s="382"/>
      <c r="S1098" s="315"/>
      <c r="T1098" s="316"/>
      <c r="U1098" s="315"/>
      <c r="V1098" s="315"/>
      <c r="W1098" s="315"/>
      <c r="X1098" s="315"/>
      <c r="Y1098" s="315"/>
      <c r="Z1098" s="315"/>
      <c r="AA1098" s="315"/>
      <c r="AB1098" s="317"/>
    </row>
    <row r="1099" spans="2:28" customFormat="1" ht="15" customHeight="1" x14ac:dyDescent="0.25">
      <c r="B1099" s="282"/>
      <c r="C1099" s="271"/>
      <c r="D1099" s="330"/>
      <c r="E1099" s="330"/>
      <c r="F1099" s="330"/>
      <c r="G1099" s="330"/>
      <c r="H1099" s="330"/>
      <c r="I1099" s="371"/>
      <c r="J1099" s="371"/>
      <c r="K1099" s="331"/>
      <c r="L1099" s="371"/>
      <c r="M1099" s="330"/>
      <c r="N1099" s="330"/>
      <c r="O1099" s="330"/>
      <c r="P1099" s="330"/>
      <c r="Q1099" s="330"/>
      <c r="R1099" s="382"/>
      <c r="S1099" s="315"/>
      <c r="T1099" s="316"/>
      <c r="U1099" s="315"/>
      <c r="V1099" s="315"/>
      <c r="W1099" s="315"/>
      <c r="X1099" s="315"/>
      <c r="Y1099" s="315"/>
      <c r="Z1099" s="315"/>
      <c r="AA1099" s="315"/>
      <c r="AB1099" s="317"/>
    </row>
    <row r="1100" spans="2:28" customFormat="1" ht="15" customHeight="1" x14ac:dyDescent="0.25">
      <c r="B1100" s="282"/>
      <c r="C1100" s="271"/>
      <c r="D1100" s="330"/>
      <c r="E1100" s="330"/>
      <c r="F1100" s="330"/>
      <c r="G1100" s="330"/>
      <c r="H1100" s="330"/>
      <c r="I1100" s="371"/>
      <c r="J1100" s="371"/>
      <c r="K1100" s="331"/>
      <c r="L1100" s="371"/>
      <c r="M1100" s="330"/>
      <c r="N1100" s="330"/>
      <c r="O1100" s="330"/>
      <c r="P1100" s="330"/>
      <c r="Q1100" s="330"/>
      <c r="R1100" s="382"/>
      <c r="S1100" s="315"/>
      <c r="T1100" s="316"/>
      <c r="U1100" s="315"/>
      <c r="V1100" s="315"/>
      <c r="W1100" s="315"/>
      <c r="X1100" s="315"/>
      <c r="Y1100" s="315"/>
      <c r="Z1100" s="315"/>
      <c r="AA1100" s="315"/>
      <c r="AB1100" s="317"/>
    </row>
    <row r="1101" spans="2:28" customFormat="1" ht="15" customHeight="1" x14ac:dyDescent="0.25">
      <c r="B1101" s="282"/>
      <c r="C1101" s="271"/>
      <c r="D1101" s="330"/>
      <c r="E1101" s="330"/>
      <c r="F1101" s="330"/>
      <c r="G1101" s="330"/>
      <c r="H1101" s="330"/>
      <c r="I1101" s="371"/>
      <c r="J1101" s="371"/>
      <c r="K1101" s="331"/>
      <c r="L1101" s="371"/>
      <c r="M1101" s="330"/>
      <c r="N1101" s="330"/>
      <c r="O1101" s="330"/>
      <c r="P1101" s="330"/>
      <c r="Q1101" s="330"/>
      <c r="R1101" s="382"/>
      <c r="S1101" s="315"/>
      <c r="T1101" s="316"/>
      <c r="U1101" s="315"/>
      <c r="V1101" s="315"/>
      <c r="W1101" s="315"/>
      <c r="X1101" s="315"/>
      <c r="Y1101" s="315"/>
      <c r="Z1101" s="315"/>
      <c r="AA1101" s="315"/>
      <c r="AB1101" s="317"/>
    </row>
    <row r="1102" spans="2:28" customFormat="1" ht="15" customHeight="1" x14ac:dyDescent="0.25">
      <c r="B1102" s="282"/>
      <c r="C1102" s="271"/>
      <c r="D1102" s="330"/>
      <c r="E1102" s="330"/>
      <c r="F1102" s="330"/>
      <c r="G1102" s="330"/>
      <c r="H1102" s="330"/>
      <c r="I1102" s="371"/>
      <c r="J1102" s="371"/>
      <c r="K1102" s="331"/>
      <c r="L1102" s="371"/>
      <c r="M1102" s="330"/>
      <c r="N1102" s="330"/>
      <c r="O1102" s="330"/>
      <c r="P1102" s="330"/>
      <c r="Q1102" s="330"/>
      <c r="R1102" s="382"/>
      <c r="S1102" s="315"/>
      <c r="T1102" s="316"/>
      <c r="U1102" s="315"/>
      <c r="V1102" s="315"/>
      <c r="W1102" s="315"/>
      <c r="X1102" s="315"/>
      <c r="Y1102" s="315"/>
      <c r="Z1102" s="315"/>
      <c r="AA1102" s="315"/>
      <c r="AB1102" s="317"/>
    </row>
    <row r="1103" spans="2:28" customFormat="1" ht="15" customHeight="1" x14ac:dyDescent="0.25">
      <c r="B1103" s="282"/>
      <c r="C1103" s="271"/>
      <c r="D1103" s="330"/>
      <c r="E1103" s="330"/>
      <c r="F1103" s="330"/>
      <c r="G1103" s="330"/>
      <c r="H1103" s="330"/>
      <c r="I1103" s="371"/>
      <c r="J1103" s="371"/>
      <c r="K1103" s="331"/>
      <c r="L1103" s="371"/>
      <c r="M1103" s="330"/>
      <c r="N1103" s="330"/>
      <c r="O1103" s="330"/>
      <c r="P1103" s="330"/>
      <c r="Q1103" s="330"/>
      <c r="R1103" s="382"/>
      <c r="S1103" s="315"/>
      <c r="T1103" s="316"/>
      <c r="U1103" s="315"/>
      <c r="V1103" s="315"/>
      <c r="W1103" s="315"/>
      <c r="X1103" s="315"/>
      <c r="Y1103" s="315"/>
      <c r="Z1103" s="315"/>
      <c r="AA1103" s="315"/>
      <c r="AB1103" s="317"/>
    </row>
    <row r="1104" spans="2:28" customFormat="1" ht="15" customHeight="1" x14ac:dyDescent="0.25">
      <c r="B1104" s="282"/>
      <c r="C1104" s="271"/>
      <c r="D1104" s="330"/>
      <c r="E1104" s="330"/>
      <c r="F1104" s="330"/>
      <c r="G1104" s="330"/>
      <c r="H1104" s="330"/>
      <c r="I1104" s="371"/>
      <c r="J1104" s="371"/>
      <c r="K1104" s="331"/>
      <c r="L1104" s="371"/>
      <c r="M1104" s="330"/>
      <c r="N1104" s="330"/>
      <c r="O1104" s="330"/>
      <c r="P1104" s="330"/>
      <c r="Q1104" s="330"/>
      <c r="R1104" s="382"/>
      <c r="S1104" s="315"/>
      <c r="T1104" s="316"/>
      <c r="U1104" s="315"/>
      <c r="V1104" s="315"/>
      <c r="W1104" s="315"/>
      <c r="X1104" s="315"/>
      <c r="Y1104" s="315"/>
      <c r="Z1104" s="315"/>
      <c r="AA1104" s="315"/>
      <c r="AB1104" s="317"/>
    </row>
    <row r="1105" spans="2:28" customFormat="1" ht="15" customHeight="1" x14ac:dyDescent="0.25">
      <c r="B1105" s="282"/>
      <c r="C1105" s="271"/>
      <c r="D1105" s="330"/>
      <c r="E1105" s="330"/>
      <c r="F1105" s="330"/>
      <c r="G1105" s="330"/>
      <c r="H1105" s="330"/>
      <c r="I1105" s="371"/>
      <c r="J1105" s="371"/>
      <c r="K1105" s="331"/>
      <c r="L1105" s="371"/>
      <c r="M1105" s="330"/>
      <c r="N1105" s="330"/>
      <c r="O1105" s="330"/>
      <c r="P1105" s="330"/>
      <c r="Q1105" s="330"/>
      <c r="R1105" s="382"/>
      <c r="S1105" s="315"/>
      <c r="T1105" s="316"/>
      <c r="U1105" s="315"/>
      <c r="V1105" s="315"/>
      <c r="W1105" s="315"/>
      <c r="X1105" s="315"/>
      <c r="Y1105" s="315"/>
      <c r="Z1105" s="315"/>
      <c r="AA1105" s="315"/>
      <c r="AB1105" s="317"/>
    </row>
    <row r="1106" spans="2:28" customFormat="1" ht="15" customHeight="1" x14ac:dyDescent="0.25">
      <c r="B1106" s="282"/>
      <c r="C1106" s="271"/>
      <c r="D1106" s="330"/>
      <c r="E1106" s="330"/>
      <c r="F1106" s="330"/>
      <c r="G1106" s="330"/>
      <c r="H1106" s="330"/>
      <c r="I1106" s="371"/>
      <c r="J1106" s="371"/>
      <c r="K1106" s="331"/>
      <c r="L1106" s="371"/>
      <c r="M1106" s="330"/>
      <c r="N1106" s="330"/>
      <c r="O1106" s="330"/>
      <c r="P1106" s="330"/>
      <c r="Q1106" s="330"/>
      <c r="R1106" s="382"/>
      <c r="S1106" s="315"/>
      <c r="T1106" s="316"/>
      <c r="U1106" s="315"/>
      <c r="V1106" s="315"/>
      <c r="W1106" s="315"/>
      <c r="X1106" s="315"/>
      <c r="Y1106" s="315"/>
      <c r="Z1106" s="315"/>
      <c r="AA1106" s="315"/>
      <c r="AB1106" s="317"/>
    </row>
    <row r="1107" spans="2:28" customFormat="1" ht="15" customHeight="1" x14ac:dyDescent="0.25">
      <c r="B1107" s="282"/>
      <c r="C1107" s="271"/>
      <c r="D1107" s="330"/>
      <c r="E1107" s="330"/>
      <c r="F1107" s="330"/>
      <c r="G1107" s="330"/>
      <c r="H1107" s="330"/>
      <c r="I1107" s="371"/>
      <c r="J1107" s="371"/>
      <c r="K1107" s="331"/>
      <c r="L1107" s="371"/>
      <c r="M1107" s="330"/>
      <c r="N1107" s="330"/>
      <c r="O1107" s="330"/>
      <c r="P1107" s="330"/>
      <c r="Q1107" s="330"/>
      <c r="R1107" s="382"/>
      <c r="S1107" s="315"/>
      <c r="T1107" s="316"/>
      <c r="U1107" s="315"/>
      <c r="V1107" s="315"/>
      <c r="W1107" s="315"/>
      <c r="X1107" s="315"/>
      <c r="Y1107" s="315"/>
      <c r="Z1107" s="315"/>
      <c r="AA1107" s="315"/>
      <c r="AB1107" s="317"/>
    </row>
    <row r="1108" spans="2:28" customFormat="1" ht="15" customHeight="1" x14ac:dyDescent="0.25">
      <c r="B1108" s="282"/>
      <c r="C1108" s="271"/>
      <c r="D1108" s="330"/>
      <c r="E1108" s="330"/>
      <c r="F1108" s="330"/>
      <c r="G1108" s="330"/>
      <c r="H1108" s="330"/>
      <c r="I1108" s="371"/>
      <c r="J1108" s="371"/>
      <c r="K1108" s="331"/>
      <c r="L1108" s="371"/>
      <c r="M1108" s="330"/>
      <c r="N1108" s="330"/>
      <c r="O1108" s="330"/>
      <c r="P1108" s="330"/>
      <c r="Q1108" s="330"/>
      <c r="R1108" s="382"/>
      <c r="S1108" s="315"/>
      <c r="T1108" s="316"/>
      <c r="U1108" s="315"/>
      <c r="V1108" s="315"/>
      <c r="W1108" s="315"/>
      <c r="X1108" s="315"/>
      <c r="Y1108" s="315"/>
      <c r="Z1108" s="315"/>
      <c r="AA1108" s="315"/>
      <c r="AB1108" s="317"/>
    </row>
    <row r="1109" spans="2:28" customFormat="1" ht="15" customHeight="1" x14ac:dyDescent="0.25">
      <c r="B1109" s="282"/>
      <c r="C1109" s="271"/>
      <c r="D1109" s="330"/>
      <c r="E1109" s="330"/>
      <c r="F1109" s="330"/>
      <c r="G1109" s="330"/>
      <c r="H1109" s="330"/>
      <c r="I1109" s="371"/>
      <c r="J1109" s="371"/>
      <c r="K1109" s="331"/>
      <c r="L1109" s="371"/>
      <c r="M1109" s="330"/>
      <c r="N1109" s="330"/>
      <c r="O1109" s="330"/>
      <c r="P1109" s="330"/>
      <c r="Q1109" s="330"/>
      <c r="R1109" s="382"/>
      <c r="S1109" s="315"/>
      <c r="T1109" s="316"/>
      <c r="U1109" s="315"/>
      <c r="V1109" s="315"/>
      <c r="W1109" s="315"/>
      <c r="X1109" s="315"/>
      <c r="Y1109" s="315"/>
      <c r="Z1109" s="315"/>
      <c r="AA1109" s="315"/>
      <c r="AB1109" s="317"/>
    </row>
    <row r="1110" spans="2:28" customFormat="1" ht="15" customHeight="1" x14ac:dyDescent="0.25">
      <c r="B1110" s="282"/>
      <c r="C1110" s="271"/>
      <c r="D1110" s="330"/>
      <c r="E1110" s="330"/>
      <c r="F1110" s="330"/>
      <c r="G1110" s="330"/>
      <c r="H1110" s="330"/>
      <c r="I1110" s="371"/>
      <c r="J1110" s="371"/>
      <c r="K1110" s="331"/>
      <c r="L1110" s="371"/>
      <c r="M1110" s="330"/>
      <c r="N1110" s="330"/>
      <c r="O1110" s="330"/>
      <c r="P1110" s="330"/>
      <c r="Q1110" s="330"/>
      <c r="R1110" s="382"/>
      <c r="S1110" s="315"/>
      <c r="T1110" s="316"/>
      <c r="U1110" s="315"/>
      <c r="V1110" s="315"/>
      <c r="W1110" s="315"/>
      <c r="X1110" s="315"/>
      <c r="Y1110" s="315"/>
      <c r="Z1110" s="315"/>
      <c r="AA1110" s="315"/>
      <c r="AB1110" s="317"/>
    </row>
    <row r="1111" spans="2:28" customFormat="1" ht="15" customHeight="1" x14ac:dyDescent="0.25">
      <c r="B1111" s="282"/>
      <c r="C1111" s="271"/>
      <c r="D1111" s="330"/>
      <c r="E1111" s="330"/>
      <c r="F1111" s="330"/>
      <c r="G1111" s="330"/>
      <c r="H1111" s="330"/>
      <c r="I1111" s="371"/>
      <c r="J1111" s="371"/>
      <c r="K1111" s="331"/>
      <c r="L1111" s="371"/>
      <c r="M1111" s="330"/>
      <c r="N1111" s="330"/>
      <c r="O1111" s="330"/>
      <c r="P1111" s="330"/>
      <c r="Q1111" s="330"/>
      <c r="R1111" s="382"/>
      <c r="S1111" s="315"/>
      <c r="T1111" s="316"/>
      <c r="U1111" s="315"/>
      <c r="V1111" s="315"/>
      <c r="W1111" s="315"/>
      <c r="X1111" s="315"/>
      <c r="Y1111" s="315"/>
      <c r="Z1111" s="315"/>
      <c r="AA1111" s="315"/>
      <c r="AB1111" s="317"/>
    </row>
    <row r="1112" spans="2:28" customFormat="1" ht="15" customHeight="1" x14ac:dyDescent="0.25">
      <c r="B1112" s="282"/>
      <c r="C1112" s="271"/>
      <c r="D1112" s="330"/>
      <c r="E1112" s="330"/>
      <c r="F1112" s="330"/>
      <c r="G1112" s="330"/>
      <c r="H1112" s="330"/>
      <c r="I1112" s="371"/>
      <c r="J1112" s="371"/>
      <c r="K1112" s="331"/>
      <c r="L1112" s="371"/>
      <c r="M1112" s="330"/>
      <c r="N1112" s="330"/>
      <c r="O1112" s="330"/>
      <c r="P1112" s="330"/>
      <c r="Q1112" s="330"/>
      <c r="R1112" s="382"/>
      <c r="S1112" s="315"/>
      <c r="T1112" s="316"/>
      <c r="U1112" s="315"/>
      <c r="V1112" s="315"/>
      <c r="W1112" s="315"/>
      <c r="X1112" s="315"/>
      <c r="Y1112" s="315"/>
      <c r="Z1112" s="315"/>
      <c r="AA1112" s="315"/>
      <c r="AB1112" s="317"/>
    </row>
    <row r="1113" spans="2:28" customFormat="1" ht="15" customHeight="1" x14ac:dyDescent="0.25">
      <c r="B1113" s="282"/>
      <c r="C1113" s="271"/>
      <c r="D1113" s="330"/>
      <c r="E1113" s="330"/>
      <c r="F1113" s="330"/>
      <c r="G1113" s="330"/>
      <c r="H1113" s="330"/>
      <c r="I1113" s="371"/>
      <c r="J1113" s="371"/>
      <c r="K1113" s="331"/>
      <c r="L1113" s="371"/>
      <c r="M1113" s="330"/>
      <c r="N1113" s="330"/>
      <c r="O1113" s="330"/>
      <c r="P1113" s="330"/>
      <c r="Q1113" s="330"/>
      <c r="R1113" s="382"/>
      <c r="S1113" s="315"/>
      <c r="T1113" s="316"/>
      <c r="U1113" s="315"/>
      <c r="V1113" s="315"/>
      <c r="W1113" s="315"/>
      <c r="X1113" s="315"/>
      <c r="Y1113" s="315"/>
      <c r="Z1113" s="315"/>
      <c r="AA1113" s="315"/>
      <c r="AB1113" s="317"/>
    </row>
    <row r="1114" spans="2:28" customFormat="1" ht="15" customHeight="1" x14ac:dyDescent="0.25">
      <c r="B1114" s="282"/>
      <c r="C1114" s="271"/>
      <c r="D1114" s="330"/>
      <c r="E1114" s="330"/>
      <c r="F1114" s="330"/>
      <c r="G1114" s="330"/>
      <c r="H1114" s="330"/>
      <c r="I1114" s="371"/>
      <c r="J1114" s="371"/>
      <c r="K1114" s="331"/>
      <c r="L1114" s="371"/>
      <c r="M1114" s="330"/>
      <c r="N1114" s="330"/>
      <c r="O1114" s="330"/>
      <c r="P1114" s="330"/>
      <c r="Q1114" s="330"/>
      <c r="R1114" s="382"/>
      <c r="S1114" s="315"/>
      <c r="T1114" s="316"/>
      <c r="U1114" s="315"/>
      <c r="V1114" s="315"/>
      <c r="W1114" s="315"/>
      <c r="X1114" s="315"/>
      <c r="Y1114" s="315"/>
      <c r="Z1114" s="315"/>
      <c r="AA1114" s="315"/>
      <c r="AB1114" s="317"/>
    </row>
    <row r="1115" spans="2:28" customFormat="1" ht="15" customHeight="1" x14ac:dyDescent="0.25">
      <c r="B1115" s="282"/>
      <c r="C1115" s="271"/>
      <c r="D1115" s="330"/>
      <c r="E1115" s="330"/>
      <c r="F1115" s="330"/>
      <c r="G1115" s="330"/>
      <c r="H1115" s="330"/>
      <c r="I1115" s="371"/>
      <c r="J1115" s="371"/>
      <c r="K1115" s="331"/>
      <c r="L1115" s="371"/>
      <c r="M1115" s="330"/>
      <c r="N1115" s="330"/>
      <c r="O1115" s="330"/>
      <c r="P1115" s="330"/>
      <c r="Q1115" s="330"/>
      <c r="R1115" s="382"/>
      <c r="S1115" s="315"/>
      <c r="T1115" s="316"/>
      <c r="U1115" s="315"/>
      <c r="V1115" s="315"/>
      <c r="W1115" s="315"/>
      <c r="X1115" s="315"/>
      <c r="Y1115" s="315"/>
      <c r="Z1115" s="315"/>
      <c r="AA1115" s="315"/>
      <c r="AB1115" s="317"/>
    </row>
    <row r="1116" spans="2:28" customFormat="1" ht="15" customHeight="1" x14ac:dyDescent="0.25">
      <c r="B1116" s="282"/>
      <c r="C1116" s="271"/>
      <c r="D1116" s="330"/>
      <c r="E1116" s="330"/>
      <c r="F1116" s="330"/>
      <c r="G1116" s="330"/>
      <c r="H1116" s="330"/>
      <c r="I1116" s="371"/>
      <c r="J1116" s="371"/>
      <c r="K1116" s="331"/>
      <c r="L1116" s="371"/>
      <c r="M1116" s="330"/>
      <c r="N1116" s="330"/>
      <c r="O1116" s="330"/>
      <c r="P1116" s="330"/>
      <c r="Q1116" s="330"/>
      <c r="R1116" s="382"/>
      <c r="S1116" s="315"/>
      <c r="T1116" s="316"/>
      <c r="U1116" s="315"/>
      <c r="V1116" s="315"/>
      <c r="W1116" s="315"/>
      <c r="X1116" s="315"/>
      <c r="Y1116" s="315"/>
      <c r="Z1116" s="315"/>
      <c r="AA1116" s="315"/>
      <c r="AB1116" s="317"/>
    </row>
    <row r="1117" spans="2:28" customFormat="1" ht="15" customHeight="1" x14ac:dyDescent="0.25">
      <c r="B1117" s="282"/>
      <c r="C1117" s="271"/>
      <c r="D1117" s="330"/>
      <c r="E1117" s="330"/>
      <c r="F1117" s="330"/>
      <c r="G1117" s="330"/>
      <c r="H1117" s="330"/>
      <c r="I1117" s="371"/>
      <c r="J1117" s="371"/>
      <c r="K1117" s="331"/>
      <c r="L1117" s="371"/>
      <c r="M1117" s="330"/>
      <c r="N1117" s="330"/>
      <c r="O1117" s="330"/>
      <c r="P1117" s="330"/>
      <c r="Q1117" s="330"/>
      <c r="R1117" s="382"/>
      <c r="S1117" s="315"/>
      <c r="T1117" s="316"/>
      <c r="U1117" s="315"/>
      <c r="V1117" s="315"/>
      <c r="W1117" s="315"/>
      <c r="X1117" s="315"/>
      <c r="Y1117" s="315"/>
      <c r="Z1117" s="315"/>
      <c r="AA1117" s="315"/>
      <c r="AB1117" s="317"/>
    </row>
    <row r="1118" spans="2:28" customFormat="1" ht="15" customHeight="1" x14ac:dyDescent="0.25">
      <c r="B1118" s="282"/>
      <c r="C1118" s="271"/>
      <c r="D1118" s="330"/>
      <c r="E1118" s="330"/>
      <c r="F1118" s="330"/>
      <c r="G1118" s="330"/>
      <c r="H1118" s="330"/>
      <c r="I1118" s="371"/>
      <c r="J1118" s="371"/>
      <c r="K1118" s="331"/>
      <c r="L1118" s="371"/>
      <c r="M1118" s="330"/>
      <c r="N1118" s="330"/>
      <c r="O1118" s="330"/>
      <c r="P1118" s="330"/>
      <c r="Q1118" s="330"/>
      <c r="R1118" s="382"/>
      <c r="S1118" s="315"/>
      <c r="T1118" s="316"/>
      <c r="U1118" s="315"/>
      <c r="V1118" s="315"/>
      <c r="W1118" s="315"/>
      <c r="X1118" s="315"/>
      <c r="Y1118" s="315"/>
      <c r="Z1118" s="315"/>
      <c r="AA1118" s="315"/>
      <c r="AB1118" s="317"/>
    </row>
    <row r="1119" spans="2:28" customFormat="1" ht="15" customHeight="1" x14ac:dyDescent="0.25">
      <c r="B1119" s="282"/>
      <c r="C1119" s="271"/>
      <c r="D1119" s="330"/>
      <c r="E1119" s="330"/>
      <c r="F1119" s="330"/>
      <c r="G1119" s="330"/>
      <c r="H1119" s="330"/>
      <c r="I1119" s="371"/>
      <c r="J1119" s="371"/>
      <c r="K1119" s="331"/>
      <c r="L1119" s="371"/>
      <c r="M1119" s="330"/>
      <c r="N1119" s="330"/>
      <c r="O1119" s="330"/>
      <c r="P1119" s="330"/>
      <c r="Q1119" s="330"/>
      <c r="R1119" s="382"/>
      <c r="S1119" s="315"/>
      <c r="T1119" s="316"/>
      <c r="U1119" s="315"/>
      <c r="V1119" s="315"/>
      <c r="W1119" s="315"/>
      <c r="X1119" s="315"/>
      <c r="Y1119" s="315"/>
      <c r="Z1119" s="315"/>
      <c r="AA1119" s="315"/>
      <c r="AB1119" s="317"/>
    </row>
    <row r="1120" spans="2:28" customFormat="1" ht="15" customHeight="1" x14ac:dyDescent="0.25">
      <c r="B1120" s="282"/>
      <c r="C1120" s="271"/>
      <c r="D1120" s="330"/>
      <c r="E1120" s="330"/>
      <c r="F1120" s="330"/>
      <c r="G1120" s="330"/>
      <c r="H1120" s="330"/>
      <c r="I1120" s="371"/>
      <c r="J1120" s="371"/>
      <c r="K1120" s="331"/>
      <c r="L1120" s="371"/>
      <c r="M1120" s="330"/>
      <c r="N1120" s="330"/>
      <c r="O1120" s="330"/>
      <c r="P1120" s="330"/>
      <c r="Q1120" s="330"/>
      <c r="R1120" s="382"/>
      <c r="S1120" s="315"/>
      <c r="T1120" s="316"/>
      <c r="U1120" s="315"/>
      <c r="V1120" s="315"/>
      <c r="W1120" s="315"/>
      <c r="X1120" s="315"/>
      <c r="Y1120" s="315"/>
      <c r="Z1120" s="315"/>
      <c r="AA1120" s="315"/>
      <c r="AB1120" s="317"/>
    </row>
    <row r="1121" spans="2:28" customFormat="1" ht="15" customHeight="1" x14ac:dyDescent="0.25">
      <c r="B1121" s="282"/>
      <c r="C1121" s="271"/>
      <c r="D1121" s="330"/>
      <c r="E1121" s="330"/>
      <c r="F1121" s="330"/>
      <c r="G1121" s="330"/>
      <c r="H1121" s="330"/>
      <c r="I1121" s="371"/>
      <c r="J1121" s="371"/>
      <c r="K1121" s="331"/>
      <c r="L1121" s="371"/>
      <c r="M1121" s="330"/>
      <c r="N1121" s="330"/>
      <c r="O1121" s="330"/>
      <c r="P1121" s="330"/>
      <c r="Q1121" s="330"/>
      <c r="R1121" s="382"/>
      <c r="S1121" s="315"/>
      <c r="T1121" s="316"/>
      <c r="U1121" s="315"/>
      <c r="V1121" s="315"/>
      <c r="W1121" s="315"/>
      <c r="X1121" s="315"/>
      <c r="Y1121" s="315"/>
      <c r="Z1121" s="315"/>
      <c r="AA1121" s="315"/>
      <c r="AB1121" s="317"/>
    </row>
    <row r="1122" spans="2:28" customFormat="1" ht="15" customHeight="1" x14ac:dyDescent="0.25">
      <c r="B1122" s="282"/>
      <c r="C1122" s="271"/>
      <c r="D1122" s="330"/>
      <c r="E1122" s="330"/>
      <c r="F1122" s="330"/>
      <c r="G1122" s="330"/>
      <c r="H1122" s="330"/>
      <c r="I1122" s="371"/>
      <c r="J1122" s="371"/>
      <c r="K1122" s="331"/>
      <c r="L1122" s="371"/>
      <c r="M1122" s="330"/>
      <c r="N1122" s="330"/>
      <c r="O1122" s="330"/>
      <c r="P1122" s="330"/>
      <c r="Q1122" s="330"/>
      <c r="R1122" s="382"/>
      <c r="S1122" s="315"/>
      <c r="T1122" s="316"/>
      <c r="U1122" s="315"/>
      <c r="V1122" s="315"/>
      <c r="W1122" s="315"/>
      <c r="X1122" s="315"/>
      <c r="Y1122" s="315"/>
      <c r="Z1122" s="315"/>
      <c r="AA1122" s="315"/>
      <c r="AB1122" s="317"/>
    </row>
    <row r="1123" spans="2:28" customFormat="1" ht="15" customHeight="1" x14ac:dyDescent="0.25">
      <c r="B1123" s="282"/>
      <c r="C1123" s="271"/>
      <c r="D1123" s="330"/>
      <c r="E1123" s="330"/>
      <c r="F1123" s="330"/>
      <c r="G1123" s="330"/>
      <c r="H1123" s="330"/>
      <c r="I1123" s="371"/>
      <c r="J1123" s="371"/>
      <c r="K1123" s="331"/>
      <c r="L1123" s="371"/>
      <c r="M1123" s="330"/>
      <c r="N1123" s="330"/>
      <c r="O1123" s="330"/>
      <c r="P1123" s="330"/>
      <c r="Q1123" s="330"/>
      <c r="R1123" s="382"/>
      <c r="S1123" s="315"/>
      <c r="T1123" s="316"/>
      <c r="U1123" s="315"/>
      <c r="V1123" s="315"/>
      <c r="W1123" s="315"/>
      <c r="X1123" s="315"/>
      <c r="Y1123" s="315"/>
      <c r="Z1123" s="315"/>
      <c r="AA1123" s="315"/>
      <c r="AB1123" s="317"/>
    </row>
    <row r="1124" spans="2:28" customFormat="1" ht="15" customHeight="1" x14ac:dyDescent="0.25">
      <c r="B1124" s="282"/>
      <c r="C1124" s="271"/>
      <c r="D1124" s="330"/>
      <c r="E1124" s="330"/>
      <c r="F1124" s="330"/>
      <c r="G1124" s="330"/>
      <c r="H1124" s="330"/>
      <c r="I1124" s="371"/>
      <c r="J1124" s="371"/>
      <c r="K1124" s="331"/>
      <c r="L1124" s="371"/>
      <c r="M1124" s="330"/>
      <c r="N1124" s="330"/>
      <c r="O1124" s="330"/>
      <c r="P1124" s="330"/>
      <c r="Q1124" s="330"/>
      <c r="R1124" s="382"/>
      <c r="S1124" s="315"/>
      <c r="T1124" s="316"/>
      <c r="U1124" s="315"/>
      <c r="V1124" s="315"/>
      <c r="W1124" s="315"/>
      <c r="X1124" s="315"/>
      <c r="Y1124" s="315"/>
      <c r="Z1124" s="315"/>
      <c r="AA1124" s="315"/>
      <c r="AB1124" s="317"/>
    </row>
    <row r="1125" spans="2:28" customFormat="1" ht="15" customHeight="1" x14ac:dyDescent="0.25">
      <c r="B1125" s="282"/>
      <c r="C1125" s="271"/>
      <c r="D1125" s="330"/>
      <c r="E1125" s="330"/>
      <c r="F1125" s="330"/>
      <c r="G1125" s="330"/>
      <c r="H1125" s="330"/>
      <c r="I1125" s="371"/>
      <c r="J1125" s="371"/>
      <c r="K1125" s="331"/>
      <c r="L1125" s="371"/>
      <c r="M1125" s="330"/>
      <c r="N1125" s="330"/>
      <c r="O1125" s="330"/>
      <c r="P1125" s="330"/>
      <c r="Q1125" s="330"/>
      <c r="R1125" s="382"/>
      <c r="S1125" s="315"/>
      <c r="T1125" s="316"/>
      <c r="U1125" s="315"/>
      <c r="V1125" s="315"/>
      <c r="W1125" s="315"/>
      <c r="X1125" s="315"/>
      <c r="Y1125" s="315"/>
      <c r="Z1125" s="315"/>
      <c r="AA1125" s="315"/>
      <c r="AB1125" s="317"/>
    </row>
    <row r="1126" spans="2:28" customFormat="1" ht="15" customHeight="1" x14ac:dyDescent="0.25">
      <c r="B1126" s="282"/>
      <c r="C1126" s="271"/>
      <c r="D1126" s="330"/>
      <c r="E1126" s="330"/>
      <c r="F1126" s="330"/>
      <c r="G1126" s="330"/>
      <c r="H1126" s="330"/>
      <c r="I1126" s="371"/>
      <c r="J1126" s="371"/>
      <c r="K1126" s="331"/>
      <c r="L1126" s="371"/>
      <c r="M1126" s="330"/>
      <c r="N1126" s="330"/>
      <c r="O1126" s="330"/>
      <c r="P1126" s="330"/>
      <c r="Q1126" s="330"/>
      <c r="R1126" s="382"/>
      <c r="S1126" s="315"/>
      <c r="T1126" s="316"/>
      <c r="U1126" s="315"/>
      <c r="V1126" s="315"/>
      <c r="W1126" s="315"/>
      <c r="X1126" s="315"/>
      <c r="Y1126" s="315"/>
      <c r="Z1126" s="315"/>
      <c r="AA1126" s="315"/>
      <c r="AB1126" s="317"/>
    </row>
    <row r="1127" spans="2:28" customFormat="1" ht="15" customHeight="1" x14ac:dyDescent="0.25">
      <c r="B1127" s="282"/>
      <c r="C1127" s="271"/>
      <c r="D1127" s="330"/>
      <c r="E1127" s="330"/>
      <c r="F1127" s="330"/>
      <c r="G1127" s="330"/>
      <c r="H1127" s="330"/>
      <c r="I1127" s="371"/>
      <c r="J1127" s="371"/>
      <c r="K1127" s="331"/>
      <c r="L1127" s="371"/>
      <c r="M1127" s="330"/>
      <c r="N1127" s="330"/>
      <c r="O1127" s="330"/>
      <c r="P1127" s="330"/>
      <c r="Q1127" s="330"/>
      <c r="R1127" s="382"/>
      <c r="S1127" s="315"/>
      <c r="T1127" s="316"/>
      <c r="U1127" s="315"/>
      <c r="V1127" s="315"/>
      <c r="W1127" s="315"/>
      <c r="X1127" s="315"/>
      <c r="Y1127" s="315"/>
      <c r="Z1127" s="315"/>
      <c r="AA1127" s="315"/>
      <c r="AB1127" s="317"/>
    </row>
    <row r="1128" spans="2:28" customFormat="1" ht="15" customHeight="1" x14ac:dyDescent="0.25">
      <c r="B1128" s="282"/>
      <c r="C1128" s="271"/>
      <c r="D1128" s="330"/>
      <c r="E1128" s="330"/>
      <c r="F1128" s="330"/>
      <c r="G1128" s="330"/>
      <c r="H1128" s="330"/>
      <c r="I1128" s="371"/>
      <c r="J1128" s="371"/>
      <c r="K1128" s="331"/>
      <c r="L1128" s="371"/>
      <c r="M1128" s="330"/>
      <c r="N1128" s="330"/>
      <c r="O1128" s="330"/>
      <c r="P1128" s="330"/>
      <c r="Q1128" s="330"/>
      <c r="R1128" s="382"/>
      <c r="S1128" s="315"/>
      <c r="T1128" s="316"/>
      <c r="U1128" s="315"/>
      <c r="V1128" s="315"/>
      <c r="W1128" s="315"/>
      <c r="X1128" s="315"/>
      <c r="Y1128" s="315"/>
      <c r="Z1128" s="315"/>
      <c r="AA1128" s="315"/>
      <c r="AB1128" s="317"/>
    </row>
    <row r="1129" spans="2:28" customFormat="1" ht="15" customHeight="1" x14ac:dyDescent="0.25">
      <c r="B1129" s="282"/>
      <c r="C1129" s="271"/>
      <c r="D1129" s="330"/>
      <c r="E1129" s="330"/>
      <c r="F1129" s="330"/>
      <c r="G1129" s="330"/>
      <c r="H1129" s="330"/>
      <c r="I1129" s="371"/>
      <c r="J1129" s="371"/>
      <c r="K1129" s="331"/>
      <c r="L1129" s="371"/>
      <c r="M1129" s="330"/>
      <c r="N1129" s="330"/>
      <c r="O1129" s="330"/>
      <c r="P1129" s="330"/>
      <c r="Q1129" s="330"/>
      <c r="R1129" s="382"/>
      <c r="S1129" s="315"/>
      <c r="T1129" s="316"/>
      <c r="U1129" s="315"/>
      <c r="V1129" s="315"/>
      <c r="W1129" s="315"/>
      <c r="X1129" s="315"/>
      <c r="Y1129" s="315"/>
      <c r="Z1129" s="315"/>
      <c r="AA1129" s="315"/>
      <c r="AB1129" s="317"/>
    </row>
    <row r="1130" spans="2:28" customFormat="1" ht="15" customHeight="1" x14ac:dyDescent="0.25">
      <c r="B1130" s="282"/>
      <c r="C1130" s="271"/>
      <c r="D1130" s="330"/>
      <c r="E1130" s="330"/>
      <c r="F1130" s="330"/>
      <c r="G1130" s="330"/>
      <c r="H1130" s="330"/>
      <c r="I1130" s="371"/>
      <c r="J1130" s="371"/>
      <c r="K1130" s="331"/>
      <c r="L1130" s="371"/>
      <c r="M1130" s="330"/>
      <c r="N1130" s="330"/>
      <c r="O1130" s="330"/>
      <c r="P1130" s="330"/>
      <c r="Q1130" s="330"/>
      <c r="R1130" s="382"/>
      <c r="S1130" s="315"/>
      <c r="T1130" s="316"/>
      <c r="U1130" s="315"/>
      <c r="V1130" s="315"/>
      <c r="W1130" s="315"/>
      <c r="X1130" s="315"/>
      <c r="Y1130" s="315"/>
      <c r="Z1130" s="315"/>
      <c r="AA1130" s="315"/>
      <c r="AB1130" s="317"/>
    </row>
    <row r="1131" spans="2:28" customFormat="1" ht="15" customHeight="1" x14ac:dyDescent="0.25">
      <c r="B1131" s="282"/>
      <c r="C1131" s="271"/>
      <c r="D1131" s="330"/>
      <c r="E1131" s="330"/>
      <c r="F1131" s="330"/>
      <c r="G1131" s="330"/>
      <c r="H1131" s="330"/>
      <c r="I1131" s="371"/>
      <c r="J1131" s="371"/>
      <c r="K1131" s="331"/>
      <c r="L1131" s="371"/>
      <c r="M1131" s="330"/>
      <c r="N1131" s="330"/>
      <c r="O1131" s="330"/>
      <c r="P1131" s="330"/>
      <c r="Q1131" s="330"/>
      <c r="R1131" s="382"/>
      <c r="S1131" s="315"/>
      <c r="T1131" s="316"/>
      <c r="U1131" s="315"/>
      <c r="V1131" s="315"/>
      <c r="W1131" s="315"/>
      <c r="X1131" s="315"/>
      <c r="Y1131" s="315"/>
      <c r="Z1131" s="315"/>
      <c r="AA1131" s="315"/>
      <c r="AB1131" s="317"/>
    </row>
    <row r="1132" spans="2:28" customFormat="1" ht="15" customHeight="1" x14ac:dyDescent="0.25">
      <c r="B1132" s="282"/>
      <c r="C1132" s="271"/>
      <c r="D1132" s="330"/>
      <c r="E1132" s="330"/>
      <c r="F1132" s="330"/>
      <c r="G1132" s="330"/>
      <c r="H1132" s="330"/>
      <c r="I1132" s="371"/>
      <c r="J1132" s="371"/>
      <c r="K1132" s="331"/>
      <c r="L1132" s="371"/>
      <c r="M1132" s="330"/>
      <c r="N1132" s="330"/>
      <c r="O1132" s="330"/>
      <c r="P1132" s="330"/>
      <c r="Q1132" s="330"/>
      <c r="R1132" s="382"/>
      <c r="S1132" s="315"/>
      <c r="T1132" s="316"/>
      <c r="U1132" s="315"/>
      <c r="V1132" s="315"/>
      <c r="W1132" s="315"/>
      <c r="X1132" s="315"/>
      <c r="Y1132" s="315"/>
      <c r="Z1132" s="315"/>
      <c r="AA1132" s="315"/>
      <c r="AB1132" s="317"/>
    </row>
    <row r="1133" spans="2:28" customFormat="1" ht="15" customHeight="1" x14ac:dyDescent="0.25">
      <c r="B1133" s="282"/>
      <c r="C1133" s="271"/>
      <c r="D1133" s="330"/>
      <c r="E1133" s="330"/>
      <c r="F1133" s="330"/>
      <c r="G1133" s="330"/>
      <c r="H1133" s="330"/>
      <c r="I1133" s="371"/>
      <c r="J1133" s="371"/>
      <c r="K1133" s="331"/>
      <c r="L1133" s="371"/>
      <c r="M1133" s="330"/>
      <c r="N1133" s="330"/>
      <c r="O1133" s="330"/>
      <c r="P1133" s="330"/>
      <c r="Q1133" s="330"/>
      <c r="R1133" s="382"/>
      <c r="S1133" s="315"/>
      <c r="T1133" s="316"/>
      <c r="U1133" s="315"/>
      <c r="V1133" s="315"/>
      <c r="W1133" s="315"/>
      <c r="X1133" s="315"/>
      <c r="Y1133" s="315"/>
      <c r="Z1133" s="315"/>
      <c r="AA1133" s="315"/>
      <c r="AB1133" s="317"/>
    </row>
    <row r="1134" spans="2:28" customFormat="1" ht="15" customHeight="1" x14ac:dyDescent="0.25">
      <c r="B1134" s="282"/>
      <c r="C1134" s="271"/>
      <c r="D1134" s="330"/>
      <c r="E1134" s="330"/>
      <c r="F1134" s="330"/>
      <c r="G1134" s="330"/>
      <c r="H1134" s="330"/>
      <c r="I1134" s="371"/>
      <c r="J1134" s="371"/>
      <c r="K1134" s="331"/>
      <c r="L1134" s="371"/>
      <c r="M1134" s="330"/>
      <c r="N1134" s="330"/>
      <c r="O1134" s="330"/>
      <c r="P1134" s="330"/>
      <c r="Q1134" s="330"/>
      <c r="R1134" s="382"/>
      <c r="S1134" s="315"/>
      <c r="T1134" s="316"/>
      <c r="U1134" s="315"/>
      <c r="V1134" s="315"/>
      <c r="W1134" s="315"/>
      <c r="X1134" s="315"/>
      <c r="Y1134" s="315"/>
      <c r="Z1134" s="315"/>
      <c r="AA1134" s="315"/>
      <c r="AB1134" s="317"/>
    </row>
    <row r="1135" spans="2:28" customFormat="1" ht="15" customHeight="1" x14ac:dyDescent="0.25">
      <c r="B1135" s="282"/>
      <c r="C1135" s="271"/>
      <c r="D1135" s="330"/>
      <c r="E1135" s="330"/>
      <c r="F1135" s="330"/>
      <c r="G1135" s="330"/>
      <c r="H1135" s="330"/>
      <c r="I1135" s="371"/>
      <c r="J1135" s="371"/>
      <c r="K1135" s="331"/>
      <c r="L1135" s="371"/>
      <c r="M1135" s="330"/>
      <c r="N1135" s="330"/>
      <c r="O1135" s="330"/>
      <c r="P1135" s="330"/>
      <c r="Q1135" s="330"/>
      <c r="R1135" s="382"/>
      <c r="S1135" s="315"/>
      <c r="T1135" s="316"/>
      <c r="U1135" s="315"/>
      <c r="V1135" s="315"/>
      <c r="W1135" s="315"/>
      <c r="X1135" s="315"/>
      <c r="Y1135" s="315"/>
      <c r="Z1135" s="315"/>
      <c r="AA1135" s="315"/>
      <c r="AB1135" s="317"/>
    </row>
    <row r="1136" spans="2:28" customFormat="1" ht="15" customHeight="1" x14ac:dyDescent="0.25">
      <c r="B1136" s="282"/>
      <c r="C1136" s="271"/>
      <c r="D1136" s="330"/>
      <c r="E1136" s="330"/>
      <c r="F1136" s="330"/>
      <c r="G1136" s="330"/>
      <c r="H1136" s="330"/>
      <c r="I1136" s="371"/>
      <c r="J1136" s="371"/>
      <c r="K1136" s="331"/>
      <c r="L1136" s="371"/>
      <c r="M1136" s="330"/>
      <c r="N1136" s="330"/>
      <c r="O1136" s="330"/>
      <c r="P1136" s="330"/>
      <c r="Q1136" s="330"/>
      <c r="R1136" s="382"/>
      <c r="S1136" s="315"/>
      <c r="T1136" s="316"/>
      <c r="U1136" s="315"/>
      <c r="V1136" s="315"/>
      <c r="W1136" s="315"/>
      <c r="X1136" s="315"/>
      <c r="Y1136" s="315"/>
      <c r="Z1136" s="315"/>
      <c r="AA1136" s="315"/>
      <c r="AB1136" s="317"/>
    </row>
    <row r="1137" spans="2:28" customFormat="1" ht="15" customHeight="1" x14ac:dyDescent="0.25">
      <c r="B1137" s="282"/>
      <c r="C1137" s="271"/>
      <c r="D1137" s="330"/>
      <c r="E1137" s="330"/>
      <c r="F1137" s="330"/>
      <c r="G1137" s="330"/>
      <c r="H1137" s="330"/>
      <c r="I1137" s="371"/>
      <c r="J1137" s="371"/>
      <c r="K1137" s="331"/>
      <c r="L1137" s="371"/>
      <c r="M1137" s="330"/>
      <c r="N1137" s="330"/>
      <c r="O1137" s="330"/>
      <c r="P1137" s="330"/>
      <c r="Q1137" s="330"/>
      <c r="R1137" s="382"/>
      <c r="S1137" s="315"/>
      <c r="T1137" s="316"/>
      <c r="U1137" s="315"/>
      <c r="V1137" s="315"/>
      <c r="W1137" s="315"/>
      <c r="X1137" s="315"/>
      <c r="Y1137" s="315"/>
      <c r="Z1137" s="315"/>
      <c r="AA1137" s="315"/>
      <c r="AB1137" s="317"/>
    </row>
    <row r="1138" spans="2:28" customFormat="1" ht="15" customHeight="1" x14ac:dyDescent="0.25">
      <c r="B1138" s="282"/>
      <c r="C1138" s="271"/>
      <c r="D1138" s="330"/>
      <c r="E1138" s="330"/>
      <c r="F1138" s="330"/>
      <c r="G1138" s="330"/>
      <c r="H1138" s="330"/>
      <c r="I1138" s="371"/>
      <c r="J1138" s="371"/>
      <c r="K1138" s="331"/>
      <c r="L1138" s="371"/>
      <c r="M1138" s="330"/>
      <c r="N1138" s="330"/>
      <c r="O1138" s="330"/>
      <c r="P1138" s="330"/>
      <c r="Q1138" s="330"/>
      <c r="R1138" s="382"/>
      <c r="S1138" s="315"/>
      <c r="T1138" s="316"/>
      <c r="U1138" s="315"/>
      <c r="V1138" s="315"/>
      <c r="W1138" s="315"/>
      <c r="X1138" s="315"/>
      <c r="Y1138" s="315"/>
      <c r="Z1138" s="315"/>
      <c r="AA1138" s="315"/>
      <c r="AB1138" s="317"/>
    </row>
    <row r="1139" spans="2:28" customFormat="1" ht="15" customHeight="1" x14ac:dyDescent="0.25">
      <c r="B1139" s="282"/>
      <c r="C1139" s="271"/>
      <c r="D1139" s="330"/>
      <c r="E1139" s="330"/>
      <c r="F1139" s="330"/>
      <c r="G1139" s="330"/>
      <c r="H1139" s="330"/>
      <c r="I1139" s="371"/>
      <c r="J1139" s="371"/>
      <c r="K1139" s="331"/>
      <c r="L1139" s="371"/>
      <c r="M1139" s="330"/>
      <c r="N1139" s="330"/>
      <c r="O1139" s="330"/>
      <c r="P1139" s="330"/>
      <c r="Q1139" s="330"/>
      <c r="R1139" s="382"/>
      <c r="S1139" s="315"/>
      <c r="T1139" s="316"/>
      <c r="U1139" s="315"/>
      <c r="V1139" s="315"/>
      <c r="W1139" s="315"/>
      <c r="X1139" s="315"/>
      <c r="Y1139" s="315"/>
      <c r="Z1139" s="315"/>
      <c r="AA1139" s="315"/>
      <c r="AB1139" s="317"/>
    </row>
    <row r="1140" spans="2:28" customFormat="1" ht="15" customHeight="1" x14ac:dyDescent="0.25">
      <c r="B1140" s="282"/>
      <c r="C1140" s="271"/>
      <c r="D1140" s="330"/>
      <c r="E1140" s="330"/>
      <c r="F1140" s="330"/>
      <c r="G1140" s="330"/>
      <c r="H1140" s="330"/>
      <c r="I1140" s="371"/>
      <c r="J1140" s="371"/>
      <c r="K1140" s="331"/>
      <c r="L1140" s="371"/>
      <c r="M1140" s="330"/>
      <c r="N1140" s="330"/>
      <c r="O1140" s="330"/>
      <c r="P1140" s="330"/>
      <c r="Q1140" s="330"/>
      <c r="R1140" s="382"/>
      <c r="S1140" s="315"/>
      <c r="T1140" s="316"/>
      <c r="U1140" s="315"/>
      <c r="V1140" s="315"/>
      <c r="W1140" s="315"/>
      <c r="X1140" s="315"/>
      <c r="Y1140" s="315"/>
      <c r="Z1140" s="315"/>
      <c r="AA1140" s="315"/>
      <c r="AB1140" s="317"/>
    </row>
    <row r="1141" spans="2:28" customFormat="1" ht="15" customHeight="1" x14ac:dyDescent="0.25">
      <c r="B1141" s="282"/>
      <c r="C1141" s="271"/>
      <c r="D1141" s="330"/>
      <c r="E1141" s="330"/>
      <c r="F1141" s="330"/>
      <c r="G1141" s="330"/>
      <c r="H1141" s="330"/>
      <c r="I1141" s="371"/>
      <c r="J1141" s="371"/>
      <c r="K1141" s="331"/>
      <c r="L1141" s="371"/>
      <c r="M1141" s="330"/>
      <c r="N1141" s="330"/>
      <c r="O1141" s="330"/>
      <c r="P1141" s="330"/>
      <c r="Q1141" s="330"/>
      <c r="R1141" s="382"/>
      <c r="S1141" s="315"/>
      <c r="T1141" s="316"/>
      <c r="U1141" s="315"/>
      <c r="V1141" s="315"/>
      <c r="W1141" s="315"/>
      <c r="X1141" s="315"/>
      <c r="Y1141" s="315"/>
      <c r="Z1141" s="315"/>
      <c r="AA1141" s="315"/>
      <c r="AB1141" s="317"/>
    </row>
    <row r="1142" spans="2:28" customFormat="1" ht="15" customHeight="1" x14ac:dyDescent="0.25">
      <c r="B1142" s="282"/>
      <c r="C1142" s="271"/>
      <c r="D1142" s="330"/>
      <c r="E1142" s="330"/>
      <c r="F1142" s="330"/>
      <c r="G1142" s="330"/>
      <c r="H1142" s="330"/>
      <c r="I1142" s="371"/>
      <c r="J1142" s="371"/>
      <c r="K1142" s="331"/>
      <c r="L1142" s="371"/>
      <c r="M1142" s="330"/>
      <c r="N1142" s="330"/>
      <c r="O1142" s="330"/>
      <c r="P1142" s="330"/>
      <c r="Q1142" s="330"/>
      <c r="R1142" s="382"/>
      <c r="S1142" s="315"/>
      <c r="T1142" s="316"/>
      <c r="U1142" s="315"/>
      <c r="V1142" s="315"/>
      <c r="W1142" s="315"/>
      <c r="X1142" s="315"/>
      <c r="Y1142" s="315"/>
      <c r="Z1142" s="315"/>
      <c r="AA1142" s="315"/>
      <c r="AB1142" s="317"/>
    </row>
    <row r="1143" spans="2:28" customFormat="1" ht="15" customHeight="1" x14ac:dyDescent="0.25">
      <c r="B1143" s="282"/>
      <c r="C1143" s="271"/>
      <c r="D1143" s="330"/>
      <c r="E1143" s="330"/>
      <c r="F1143" s="330"/>
      <c r="G1143" s="330"/>
      <c r="H1143" s="330"/>
      <c r="I1143" s="371"/>
      <c r="J1143" s="371"/>
      <c r="K1143" s="331"/>
      <c r="L1143" s="371"/>
      <c r="M1143" s="330"/>
      <c r="N1143" s="330"/>
      <c r="O1143" s="330"/>
      <c r="P1143" s="330"/>
      <c r="Q1143" s="330"/>
      <c r="R1143" s="382"/>
      <c r="S1143" s="315"/>
      <c r="T1143" s="316"/>
      <c r="U1143" s="315"/>
      <c r="V1143" s="315"/>
      <c r="W1143" s="315"/>
      <c r="X1143" s="315"/>
      <c r="Y1143" s="315"/>
      <c r="Z1143" s="315"/>
      <c r="AA1143" s="315"/>
      <c r="AB1143" s="317"/>
    </row>
    <row r="1144" spans="2:28" customFormat="1" ht="15" customHeight="1" x14ac:dyDescent="0.25">
      <c r="B1144" s="282"/>
      <c r="C1144" s="271"/>
      <c r="D1144" s="330"/>
      <c r="E1144" s="330"/>
      <c r="F1144" s="330"/>
      <c r="G1144" s="330"/>
      <c r="H1144" s="330"/>
      <c r="I1144" s="371"/>
      <c r="J1144" s="371"/>
      <c r="K1144" s="331"/>
      <c r="L1144" s="371"/>
      <c r="M1144" s="330"/>
      <c r="N1144" s="330"/>
      <c r="O1144" s="330"/>
      <c r="P1144" s="330"/>
      <c r="Q1144" s="330"/>
      <c r="R1144" s="382"/>
      <c r="S1144" s="315"/>
      <c r="T1144" s="316"/>
      <c r="U1144" s="315"/>
      <c r="V1144" s="315"/>
      <c r="W1144" s="315"/>
      <c r="X1144" s="315"/>
      <c r="Y1144" s="315"/>
      <c r="Z1144" s="315"/>
      <c r="AA1144" s="315"/>
      <c r="AB1144" s="317"/>
    </row>
    <row r="1145" spans="2:28" customFormat="1" ht="15" customHeight="1" x14ac:dyDescent="0.25">
      <c r="B1145" s="282"/>
      <c r="C1145" s="271"/>
      <c r="D1145" s="330"/>
      <c r="E1145" s="330"/>
      <c r="F1145" s="330"/>
      <c r="G1145" s="330"/>
      <c r="H1145" s="330"/>
      <c r="I1145" s="371"/>
      <c r="J1145" s="371"/>
      <c r="K1145" s="331"/>
      <c r="L1145" s="371"/>
      <c r="M1145" s="330"/>
      <c r="N1145" s="330"/>
      <c r="O1145" s="330"/>
      <c r="P1145" s="330"/>
      <c r="Q1145" s="330"/>
      <c r="R1145" s="382"/>
      <c r="S1145" s="315"/>
      <c r="T1145" s="316"/>
      <c r="U1145" s="315"/>
      <c r="V1145" s="315"/>
      <c r="W1145" s="315"/>
      <c r="X1145" s="315"/>
      <c r="Y1145" s="315"/>
      <c r="Z1145" s="315"/>
      <c r="AA1145" s="315"/>
      <c r="AB1145" s="317"/>
    </row>
    <row r="1146" spans="2:28" customFormat="1" ht="15" customHeight="1" x14ac:dyDescent="0.25">
      <c r="B1146" s="282"/>
      <c r="C1146" s="271"/>
      <c r="D1146" s="330"/>
      <c r="E1146" s="330"/>
      <c r="F1146" s="330"/>
      <c r="G1146" s="330"/>
      <c r="H1146" s="330"/>
      <c r="I1146" s="371"/>
      <c r="J1146" s="371"/>
      <c r="K1146" s="331"/>
      <c r="L1146" s="371"/>
      <c r="M1146" s="330"/>
      <c r="N1146" s="330"/>
      <c r="O1146" s="330"/>
      <c r="P1146" s="330"/>
      <c r="Q1146" s="330"/>
      <c r="R1146" s="382"/>
      <c r="S1146" s="315"/>
      <c r="T1146" s="316"/>
      <c r="U1146" s="315"/>
      <c r="V1146" s="315"/>
      <c r="W1146" s="315"/>
      <c r="X1146" s="315"/>
      <c r="Y1146" s="315"/>
      <c r="Z1146" s="315"/>
      <c r="AA1146" s="315"/>
      <c r="AB1146" s="317"/>
    </row>
    <row r="1147" spans="2:28" customFormat="1" ht="15" customHeight="1" x14ac:dyDescent="0.25">
      <c r="B1147" s="282"/>
      <c r="C1147" s="271"/>
      <c r="D1147" s="330"/>
      <c r="E1147" s="330"/>
      <c r="F1147" s="330"/>
      <c r="G1147" s="330"/>
      <c r="H1147" s="330"/>
      <c r="I1147" s="371"/>
      <c r="J1147" s="371"/>
      <c r="K1147" s="331"/>
      <c r="L1147" s="371"/>
      <c r="M1147" s="330"/>
      <c r="N1147" s="330"/>
      <c r="O1147" s="330"/>
      <c r="P1147" s="330"/>
      <c r="Q1147" s="330"/>
      <c r="R1147" s="382"/>
      <c r="S1147" s="315"/>
      <c r="T1147" s="316"/>
      <c r="U1147" s="315"/>
      <c r="V1147" s="315"/>
      <c r="W1147" s="315"/>
      <c r="X1147" s="315"/>
      <c r="Y1147" s="315"/>
      <c r="Z1147" s="315"/>
      <c r="AA1147" s="315"/>
      <c r="AB1147" s="317"/>
    </row>
    <row r="1148" spans="2:28" customFormat="1" ht="15" customHeight="1" x14ac:dyDescent="0.25">
      <c r="B1148" s="282"/>
      <c r="C1148" s="271"/>
      <c r="D1148" s="330"/>
      <c r="E1148" s="330"/>
      <c r="F1148" s="330"/>
      <c r="G1148" s="330"/>
      <c r="H1148" s="330"/>
      <c r="I1148" s="371"/>
      <c r="J1148" s="371"/>
      <c r="K1148" s="331"/>
      <c r="L1148" s="371"/>
      <c r="M1148" s="330"/>
      <c r="N1148" s="330"/>
      <c r="O1148" s="330"/>
      <c r="P1148" s="330"/>
      <c r="Q1148" s="330"/>
      <c r="R1148" s="382"/>
      <c r="S1148" s="315"/>
      <c r="T1148" s="316"/>
      <c r="U1148" s="315"/>
      <c r="V1148" s="315"/>
      <c r="W1148" s="315"/>
      <c r="X1148" s="315"/>
      <c r="Y1148" s="315"/>
      <c r="Z1148" s="315"/>
      <c r="AA1148" s="315"/>
      <c r="AB1148" s="317"/>
    </row>
    <row r="1149" spans="2:28" customFormat="1" ht="15" customHeight="1" x14ac:dyDescent="0.25">
      <c r="B1149" s="282"/>
      <c r="C1149" s="271"/>
      <c r="D1149" s="330"/>
      <c r="E1149" s="330"/>
      <c r="F1149" s="330"/>
      <c r="G1149" s="330"/>
      <c r="H1149" s="330"/>
      <c r="I1149" s="371"/>
      <c r="J1149" s="371"/>
      <c r="K1149" s="331"/>
      <c r="L1149" s="371"/>
      <c r="M1149" s="330"/>
      <c r="N1149" s="330"/>
      <c r="O1149" s="330"/>
      <c r="P1149" s="330"/>
      <c r="Q1149" s="330"/>
      <c r="R1149" s="382"/>
      <c r="S1149" s="315"/>
      <c r="T1149" s="316"/>
      <c r="U1149" s="315"/>
      <c r="V1149" s="315"/>
      <c r="W1149" s="315"/>
      <c r="X1149" s="315"/>
      <c r="Y1149" s="315"/>
      <c r="Z1149" s="315"/>
      <c r="AA1149" s="315"/>
      <c r="AB1149" s="317"/>
    </row>
    <row r="1150" spans="2:28" customFormat="1" ht="15" customHeight="1" x14ac:dyDescent="0.25">
      <c r="B1150" s="282"/>
      <c r="C1150" s="271"/>
      <c r="D1150" s="330"/>
      <c r="E1150" s="330"/>
      <c r="F1150" s="330"/>
      <c r="G1150" s="330"/>
      <c r="H1150" s="330"/>
      <c r="I1150" s="371"/>
      <c r="J1150" s="371"/>
      <c r="K1150" s="331"/>
      <c r="L1150" s="371"/>
      <c r="M1150" s="330"/>
      <c r="N1150" s="330"/>
      <c r="O1150" s="330"/>
      <c r="P1150" s="330"/>
      <c r="Q1150" s="330"/>
      <c r="R1150" s="382"/>
      <c r="S1150" s="315"/>
      <c r="T1150" s="316"/>
      <c r="U1150" s="315"/>
      <c r="V1150" s="315"/>
      <c r="W1150" s="315"/>
      <c r="X1150" s="315"/>
      <c r="Y1150" s="315"/>
      <c r="Z1150" s="315"/>
      <c r="AA1150" s="315"/>
      <c r="AB1150" s="317"/>
    </row>
    <row r="1151" spans="2:28" customFormat="1" ht="15" customHeight="1" x14ac:dyDescent="0.25">
      <c r="B1151" s="282"/>
      <c r="C1151" s="271"/>
      <c r="D1151" s="330"/>
      <c r="E1151" s="330"/>
      <c r="F1151" s="330"/>
      <c r="G1151" s="330"/>
      <c r="H1151" s="330"/>
      <c r="I1151" s="371"/>
      <c r="J1151" s="371"/>
      <c r="K1151" s="331"/>
      <c r="L1151" s="371"/>
      <c r="M1151" s="330"/>
      <c r="N1151" s="330"/>
      <c r="O1151" s="330"/>
      <c r="P1151" s="330"/>
      <c r="Q1151" s="330"/>
      <c r="R1151" s="382"/>
      <c r="S1151" s="315"/>
      <c r="T1151" s="316"/>
      <c r="U1151" s="315"/>
      <c r="V1151" s="315"/>
      <c r="W1151" s="315"/>
      <c r="X1151" s="315"/>
      <c r="Y1151" s="315"/>
      <c r="Z1151" s="315"/>
      <c r="AA1151" s="315"/>
      <c r="AB1151" s="317"/>
    </row>
    <row r="1152" spans="2:28" customFormat="1" ht="15" customHeight="1" x14ac:dyDescent="0.25">
      <c r="B1152" s="282"/>
      <c r="C1152" s="271"/>
      <c r="D1152" s="330"/>
      <c r="E1152" s="330"/>
      <c r="F1152" s="330"/>
      <c r="G1152" s="330"/>
      <c r="H1152" s="330"/>
      <c r="I1152" s="371"/>
      <c r="J1152" s="371"/>
      <c r="K1152" s="331"/>
      <c r="L1152" s="371"/>
      <c r="M1152" s="330"/>
      <c r="N1152" s="330"/>
      <c r="O1152" s="330"/>
      <c r="P1152" s="330"/>
      <c r="Q1152" s="330"/>
      <c r="R1152" s="382"/>
      <c r="S1152" s="315"/>
      <c r="T1152" s="316"/>
      <c r="U1152" s="315"/>
      <c r="V1152" s="315"/>
      <c r="W1152" s="315"/>
      <c r="X1152" s="315"/>
      <c r="Y1152" s="315"/>
      <c r="Z1152" s="315"/>
      <c r="AA1152" s="315"/>
      <c r="AB1152" s="317"/>
    </row>
    <row r="1153" spans="2:28" customFormat="1" ht="15" customHeight="1" x14ac:dyDescent="0.25">
      <c r="B1153" s="282"/>
      <c r="C1153" s="271"/>
      <c r="D1153" s="330"/>
      <c r="E1153" s="330"/>
      <c r="F1153" s="330"/>
      <c r="G1153" s="330"/>
      <c r="H1153" s="330"/>
      <c r="I1153" s="371"/>
      <c r="J1153" s="371"/>
      <c r="K1153" s="331"/>
      <c r="L1153" s="371"/>
      <c r="M1153" s="330"/>
      <c r="N1153" s="330"/>
      <c r="O1153" s="330"/>
      <c r="P1153" s="330"/>
      <c r="Q1153" s="330"/>
      <c r="R1153" s="382"/>
      <c r="S1153" s="315"/>
      <c r="T1153" s="316"/>
      <c r="U1153" s="315"/>
      <c r="V1153" s="315"/>
      <c r="W1153" s="315"/>
      <c r="X1153" s="315"/>
      <c r="Y1153" s="315"/>
      <c r="Z1153" s="315"/>
      <c r="AA1153" s="315"/>
      <c r="AB1153" s="317"/>
    </row>
    <row r="1154" spans="2:28" customFormat="1" ht="15" customHeight="1" x14ac:dyDescent="0.25">
      <c r="B1154" s="282"/>
      <c r="C1154" s="271"/>
      <c r="D1154" s="330"/>
      <c r="E1154" s="330"/>
      <c r="F1154" s="330"/>
      <c r="G1154" s="330"/>
      <c r="H1154" s="330"/>
      <c r="I1154" s="371"/>
      <c r="J1154" s="371"/>
      <c r="K1154" s="331"/>
      <c r="L1154" s="371"/>
      <c r="M1154" s="330"/>
      <c r="N1154" s="330"/>
      <c r="O1154" s="330"/>
      <c r="P1154" s="330"/>
      <c r="Q1154" s="330"/>
      <c r="R1154" s="382"/>
      <c r="S1154" s="315"/>
      <c r="T1154" s="316"/>
      <c r="U1154" s="315"/>
      <c r="V1154" s="315"/>
      <c r="W1154" s="315"/>
      <c r="X1154" s="315"/>
      <c r="Y1154" s="315"/>
      <c r="Z1154" s="315"/>
      <c r="AA1154" s="315"/>
      <c r="AB1154" s="317"/>
    </row>
    <row r="1155" spans="2:28" customFormat="1" ht="15" customHeight="1" x14ac:dyDescent="0.25">
      <c r="B1155" s="282"/>
      <c r="C1155" s="271"/>
      <c r="D1155" s="330"/>
      <c r="E1155" s="330"/>
      <c r="F1155" s="330"/>
      <c r="G1155" s="330"/>
      <c r="H1155" s="330"/>
      <c r="I1155" s="371"/>
      <c r="J1155" s="371"/>
      <c r="K1155" s="331"/>
      <c r="L1155" s="371"/>
      <c r="M1155" s="330"/>
      <c r="N1155" s="330"/>
      <c r="O1155" s="330"/>
      <c r="P1155" s="330"/>
      <c r="Q1155" s="330"/>
      <c r="R1155" s="382"/>
      <c r="S1155" s="315"/>
      <c r="T1155" s="316"/>
      <c r="U1155" s="315"/>
      <c r="V1155" s="315"/>
      <c r="W1155" s="315"/>
      <c r="X1155" s="315"/>
      <c r="Y1155" s="315"/>
      <c r="Z1155" s="315"/>
      <c r="AA1155" s="315"/>
      <c r="AB1155" s="317"/>
    </row>
    <row r="1156" spans="2:28" customFormat="1" ht="15" customHeight="1" x14ac:dyDescent="0.25">
      <c r="B1156" s="282"/>
      <c r="C1156" s="271"/>
      <c r="D1156" s="330"/>
      <c r="E1156" s="330"/>
      <c r="F1156" s="330"/>
      <c r="G1156" s="330"/>
      <c r="H1156" s="330"/>
      <c r="I1156" s="371"/>
      <c r="J1156" s="371"/>
      <c r="K1156" s="331"/>
      <c r="L1156" s="371"/>
      <c r="M1156" s="330"/>
      <c r="N1156" s="330"/>
      <c r="O1156" s="330"/>
      <c r="P1156" s="330"/>
      <c r="Q1156" s="330"/>
      <c r="R1156" s="382"/>
      <c r="S1156" s="315"/>
      <c r="T1156" s="316"/>
      <c r="U1156" s="315"/>
      <c r="V1156" s="315"/>
      <c r="W1156" s="315"/>
      <c r="X1156" s="315"/>
      <c r="Y1156" s="315"/>
      <c r="Z1156" s="315"/>
      <c r="AA1156" s="315"/>
      <c r="AB1156" s="317"/>
    </row>
    <row r="1157" spans="2:28" customFormat="1" ht="15" customHeight="1" x14ac:dyDescent="0.25">
      <c r="B1157" s="282"/>
      <c r="C1157" s="271"/>
      <c r="D1157" s="330"/>
      <c r="E1157" s="330"/>
      <c r="F1157" s="330"/>
      <c r="G1157" s="330"/>
      <c r="H1157" s="330"/>
      <c r="I1157" s="371"/>
      <c r="J1157" s="371"/>
      <c r="K1157" s="331"/>
      <c r="L1157" s="371"/>
      <c r="M1157" s="330"/>
      <c r="N1157" s="330"/>
      <c r="O1157" s="330"/>
      <c r="P1157" s="330"/>
      <c r="Q1157" s="330"/>
      <c r="R1157" s="382"/>
      <c r="S1157" s="315"/>
      <c r="T1157" s="316"/>
      <c r="U1157" s="315"/>
      <c r="V1157" s="315"/>
      <c r="W1157" s="315"/>
      <c r="X1157" s="315"/>
      <c r="Y1157" s="315"/>
      <c r="Z1157" s="315"/>
      <c r="AA1157" s="315"/>
      <c r="AB1157" s="317"/>
    </row>
    <row r="1158" spans="2:28" customFormat="1" ht="15" customHeight="1" x14ac:dyDescent="0.25">
      <c r="B1158" s="282"/>
      <c r="C1158" s="271"/>
      <c r="D1158" s="330"/>
      <c r="E1158" s="330"/>
      <c r="F1158" s="330"/>
      <c r="G1158" s="330"/>
      <c r="H1158" s="330"/>
      <c r="I1158" s="371"/>
      <c r="J1158" s="371"/>
      <c r="K1158" s="331"/>
      <c r="L1158" s="371"/>
      <c r="M1158" s="330"/>
      <c r="N1158" s="330"/>
      <c r="O1158" s="330"/>
      <c r="P1158" s="330"/>
      <c r="Q1158" s="330"/>
      <c r="R1158" s="382"/>
      <c r="S1158" s="315"/>
      <c r="T1158" s="316"/>
      <c r="U1158" s="315"/>
      <c r="V1158" s="315"/>
      <c r="W1158" s="315"/>
      <c r="X1158" s="315"/>
      <c r="Y1158" s="315"/>
      <c r="Z1158" s="315"/>
      <c r="AA1158" s="315"/>
      <c r="AB1158" s="317"/>
    </row>
    <row r="1159" spans="2:28" customFormat="1" ht="15" customHeight="1" x14ac:dyDescent="0.25">
      <c r="B1159" s="282"/>
      <c r="C1159" s="271"/>
      <c r="D1159" s="330"/>
      <c r="E1159" s="330"/>
      <c r="F1159" s="330"/>
      <c r="G1159" s="330"/>
      <c r="H1159" s="330"/>
      <c r="I1159" s="371"/>
      <c r="J1159" s="371"/>
      <c r="K1159" s="331"/>
      <c r="L1159" s="371"/>
      <c r="M1159" s="330"/>
      <c r="N1159" s="330"/>
      <c r="O1159" s="330"/>
      <c r="P1159" s="330"/>
      <c r="Q1159" s="330"/>
      <c r="R1159" s="382"/>
      <c r="S1159" s="315"/>
      <c r="T1159" s="316"/>
      <c r="U1159" s="315"/>
      <c r="V1159" s="315"/>
      <c r="W1159" s="315"/>
      <c r="X1159" s="315"/>
      <c r="Y1159" s="315"/>
      <c r="Z1159" s="315"/>
      <c r="AA1159" s="315"/>
      <c r="AB1159" s="317"/>
    </row>
    <row r="1160" spans="2:28" customFormat="1" ht="15" customHeight="1" x14ac:dyDescent="0.25">
      <c r="B1160" s="282"/>
      <c r="C1160" s="271"/>
      <c r="D1160" s="330"/>
      <c r="E1160" s="330"/>
      <c r="F1160" s="330"/>
      <c r="G1160" s="330"/>
      <c r="H1160" s="330"/>
      <c r="I1160" s="371"/>
      <c r="J1160" s="371"/>
      <c r="K1160" s="331"/>
      <c r="L1160" s="371"/>
      <c r="M1160" s="330"/>
      <c r="N1160" s="330"/>
      <c r="O1160" s="330"/>
      <c r="P1160" s="330"/>
      <c r="Q1160" s="330"/>
      <c r="R1160" s="382"/>
      <c r="S1160" s="315"/>
      <c r="T1160" s="316"/>
      <c r="U1160" s="315"/>
      <c r="V1160" s="315"/>
      <c r="W1160" s="315"/>
      <c r="X1160" s="315"/>
      <c r="Y1160" s="315"/>
      <c r="Z1160" s="315"/>
      <c r="AA1160" s="315"/>
      <c r="AB1160" s="317"/>
    </row>
    <row r="1161" spans="2:28" customFormat="1" ht="15" customHeight="1" x14ac:dyDescent="0.25">
      <c r="B1161" s="282"/>
      <c r="C1161" s="271"/>
      <c r="D1161" s="330"/>
      <c r="E1161" s="330"/>
      <c r="F1161" s="330"/>
      <c r="G1161" s="330"/>
      <c r="H1161" s="330"/>
      <c r="I1161" s="371"/>
      <c r="J1161" s="371"/>
      <c r="K1161" s="331"/>
      <c r="L1161" s="371"/>
      <c r="M1161" s="330"/>
      <c r="N1161" s="330"/>
      <c r="O1161" s="330"/>
      <c r="P1161" s="330"/>
      <c r="Q1161" s="330"/>
      <c r="R1161" s="382"/>
      <c r="S1161" s="315"/>
      <c r="T1161" s="316"/>
      <c r="U1161" s="315"/>
      <c r="V1161" s="315"/>
      <c r="W1161" s="315"/>
      <c r="X1161" s="315"/>
      <c r="Y1161" s="315"/>
      <c r="Z1161" s="315"/>
      <c r="AA1161" s="315"/>
      <c r="AB1161" s="317"/>
    </row>
    <row r="1162" spans="2:28" customFormat="1" ht="15" customHeight="1" x14ac:dyDescent="0.25">
      <c r="B1162" s="282"/>
      <c r="C1162" s="271"/>
      <c r="D1162" s="330"/>
      <c r="E1162" s="330"/>
      <c r="F1162" s="330"/>
      <c r="G1162" s="330"/>
      <c r="H1162" s="330"/>
      <c r="I1162" s="371"/>
      <c r="J1162" s="371"/>
      <c r="K1162" s="331"/>
      <c r="L1162" s="371"/>
      <c r="M1162" s="330"/>
      <c r="N1162" s="330"/>
      <c r="O1162" s="330"/>
      <c r="P1162" s="330"/>
      <c r="Q1162" s="330"/>
      <c r="R1162" s="382"/>
      <c r="S1162" s="315"/>
      <c r="T1162" s="316"/>
      <c r="U1162" s="315"/>
      <c r="V1162" s="315"/>
      <c r="W1162" s="315"/>
      <c r="X1162" s="315"/>
      <c r="Y1162" s="315"/>
      <c r="Z1162" s="315"/>
      <c r="AA1162" s="315"/>
      <c r="AB1162" s="317"/>
    </row>
    <row r="1163" spans="2:28" customFormat="1" ht="15" customHeight="1" x14ac:dyDescent="0.25">
      <c r="B1163" s="282"/>
      <c r="C1163" s="271"/>
      <c r="D1163" s="330"/>
      <c r="E1163" s="330"/>
      <c r="F1163" s="330"/>
      <c r="G1163" s="330"/>
      <c r="H1163" s="330"/>
      <c r="I1163" s="371"/>
      <c r="J1163" s="371"/>
      <c r="K1163" s="331"/>
      <c r="L1163" s="371"/>
      <c r="M1163" s="330"/>
      <c r="N1163" s="330"/>
      <c r="O1163" s="330"/>
      <c r="P1163" s="330"/>
      <c r="Q1163" s="330"/>
      <c r="R1163" s="382"/>
      <c r="S1163" s="315"/>
      <c r="T1163" s="316"/>
      <c r="U1163" s="315"/>
      <c r="V1163" s="315"/>
      <c r="W1163" s="315"/>
      <c r="X1163" s="315"/>
      <c r="Y1163" s="315"/>
      <c r="Z1163" s="315"/>
      <c r="AA1163" s="315"/>
      <c r="AB1163" s="317"/>
    </row>
    <row r="1164" spans="2:28" customFormat="1" ht="15" customHeight="1" x14ac:dyDescent="0.25">
      <c r="B1164" s="282"/>
      <c r="C1164" s="271"/>
      <c r="D1164" s="330"/>
      <c r="E1164" s="330"/>
      <c r="F1164" s="330"/>
      <c r="G1164" s="330"/>
      <c r="H1164" s="330"/>
      <c r="I1164" s="371"/>
      <c r="J1164" s="371"/>
      <c r="K1164" s="331"/>
      <c r="L1164" s="371"/>
      <c r="M1164" s="330"/>
      <c r="N1164" s="330"/>
      <c r="O1164" s="330"/>
      <c r="P1164" s="330"/>
      <c r="Q1164" s="330"/>
      <c r="R1164" s="382"/>
      <c r="S1164" s="315"/>
      <c r="T1164" s="316"/>
      <c r="U1164" s="315"/>
      <c r="V1164" s="315"/>
      <c r="W1164" s="315"/>
      <c r="X1164" s="315"/>
      <c r="Y1164" s="315"/>
      <c r="Z1164" s="315"/>
      <c r="AA1164" s="315"/>
      <c r="AB1164" s="317"/>
    </row>
    <row r="1165" spans="2:28" customFormat="1" ht="15" customHeight="1" x14ac:dyDescent="0.25">
      <c r="B1165" s="282"/>
      <c r="C1165" s="271"/>
      <c r="D1165" s="330"/>
      <c r="E1165" s="330"/>
      <c r="F1165" s="330"/>
      <c r="G1165" s="330"/>
      <c r="H1165" s="330"/>
      <c r="I1165" s="371"/>
      <c r="J1165" s="371"/>
      <c r="K1165" s="331"/>
      <c r="L1165" s="371"/>
      <c r="M1165" s="330"/>
      <c r="N1165" s="330"/>
      <c r="O1165" s="330"/>
      <c r="P1165" s="330"/>
      <c r="Q1165" s="330"/>
      <c r="R1165" s="382"/>
      <c r="S1165" s="315"/>
      <c r="T1165" s="316"/>
      <c r="U1165" s="315"/>
      <c r="V1165" s="315"/>
      <c r="W1165" s="315"/>
      <c r="X1165" s="315"/>
      <c r="Y1165" s="315"/>
      <c r="Z1165" s="315"/>
      <c r="AA1165" s="315"/>
      <c r="AB1165" s="317"/>
    </row>
    <row r="1166" spans="2:28" customFormat="1" ht="15" customHeight="1" x14ac:dyDescent="0.25">
      <c r="B1166" s="282"/>
      <c r="C1166" s="271"/>
      <c r="D1166" s="330"/>
      <c r="E1166" s="330"/>
      <c r="F1166" s="330"/>
      <c r="G1166" s="330"/>
      <c r="H1166" s="330"/>
      <c r="I1166" s="371"/>
      <c r="J1166" s="371"/>
      <c r="K1166" s="331"/>
      <c r="L1166" s="371"/>
      <c r="M1166" s="330"/>
      <c r="N1166" s="330"/>
      <c r="O1166" s="330"/>
      <c r="P1166" s="330"/>
      <c r="Q1166" s="330"/>
      <c r="R1166" s="382"/>
      <c r="S1166" s="315"/>
      <c r="T1166" s="316"/>
      <c r="U1166" s="315"/>
      <c r="V1166" s="315"/>
      <c r="W1166" s="315"/>
      <c r="X1166" s="315"/>
      <c r="Y1166" s="315"/>
      <c r="Z1166" s="315"/>
      <c r="AA1166" s="315"/>
      <c r="AB1166" s="317"/>
    </row>
    <row r="1167" spans="2:28" customFormat="1" ht="15" customHeight="1" x14ac:dyDescent="0.25">
      <c r="B1167" s="282"/>
      <c r="C1167" s="271"/>
      <c r="D1167" s="330"/>
      <c r="E1167" s="330"/>
      <c r="F1167" s="330"/>
      <c r="G1167" s="330"/>
      <c r="H1167" s="330"/>
      <c r="I1167" s="371"/>
      <c r="J1167" s="371"/>
      <c r="K1167" s="331"/>
      <c r="L1167" s="371"/>
      <c r="M1167" s="330"/>
      <c r="N1167" s="330"/>
      <c r="O1167" s="330"/>
      <c r="P1167" s="330"/>
      <c r="Q1167" s="330"/>
      <c r="R1167" s="382"/>
      <c r="S1167" s="315"/>
      <c r="T1167" s="316"/>
      <c r="U1167" s="315"/>
      <c r="V1167" s="315"/>
      <c r="W1167" s="315"/>
      <c r="X1167" s="315"/>
      <c r="Y1167" s="315"/>
      <c r="Z1167" s="315"/>
      <c r="AA1167" s="315"/>
      <c r="AB1167" s="317"/>
    </row>
    <row r="1168" spans="2:28" customFormat="1" ht="15" customHeight="1" x14ac:dyDescent="0.25">
      <c r="B1168" s="282"/>
      <c r="C1168" s="271"/>
      <c r="D1168" s="330"/>
      <c r="E1168" s="330"/>
      <c r="F1168" s="330"/>
      <c r="G1168" s="330"/>
      <c r="H1168" s="330"/>
      <c r="I1168" s="371"/>
      <c r="J1168" s="371"/>
      <c r="K1168" s="331"/>
      <c r="L1168" s="371"/>
      <c r="M1168" s="330"/>
      <c r="N1168" s="330"/>
      <c r="O1168" s="330"/>
      <c r="P1168" s="330"/>
      <c r="Q1168" s="330"/>
      <c r="R1168" s="382"/>
      <c r="S1168" s="315"/>
      <c r="T1168" s="316"/>
      <c r="U1168" s="315"/>
      <c r="V1168" s="315"/>
      <c r="W1168" s="315"/>
      <c r="X1168" s="315"/>
      <c r="Y1168" s="315"/>
      <c r="Z1168" s="315"/>
      <c r="AA1168" s="315"/>
      <c r="AB1168" s="317"/>
    </row>
    <row r="1169" spans="2:28" customFormat="1" ht="15" customHeight="1" x14ac:dyDescent="0.25">
      <c r="B1169" s="282"/>
      <c r="C1169" s="271"/>
      <c r="D1169" s="330"/>
      <c r="E1169" s="330"/>
      <c r="F1169" s="330"/>
      <c r="G1169" s="330"/>
      <c r="H1169" s="330"/>
      <c r="I1169" s="371"/>
      <c r="J1169" s="371"/>
      <c r="K1169" s="331"/>
      <c r="L1169" s="371"/>
      <c r="M1169" s="330"/>
      <c r="N1169" s="330"/>
      <c r="O1169" s="330"/>
      <c r="P1169" s="330"/>
      <c r="Q1169" s="330"/>
      <c r="R1169" s="382"/>
      <c r="S1169" s="315"/>
      <c r="T1169" s="316"/>
      <c r="U1169" s="315"/>
      <c r="V1169" s="315"/>
      <c r="W1169" s="315"/>
      <c r="X1169" s="315"/>
      <c r="Y1169" s="315"/>
      <c r="Z1169" s="315"/>
      <c r="AA1169" s="315"/>
      <c r="AB1169" s="317"/>
    </row>
    <row r="1170" spans="2:28" customFormat="1" ht="15" customHeight="1" x14ac:dyDescent="0.25">
      <c r="B1170" s="282"/>
      <c r="C1170" s="271"/>
      <c r="D1170" s="330"/>
      <c r="E1170" s="330"/>
      <c r="F1170" s="330"/>
      <c r="G1170" s="330"/>
      <c r="H1170" s="330"/>
      <c r="I1170" s="371"/>
      <c r="J1170" s="371"/>
      <c r="K1170" s="331"/>
      <c r="L1170" s="371"/>
      <c r="M1170" s="330"/>
      <c r="N1170" s="330"/>
      <c r="O1170" s="330"/>
      <c r="P1170" s="330"/>
      <c r="Q1170" s="330"/>
      <c r="R1170" s="382"/>
      <c r="S1170" s="315"/>
      <c r="T1170" s="316"/>
      <c r="U1170" s="315"/>
      <c r="V1170" s="315"/>
      <c r="W1170" s="315"/>
      <c r="X1170" s="315"/>
      <c r="Y1170" s="315"/>
      <c r="Z1170" s="315"/>
      <c r="AA1170" s="315"/>
      <c r="AB1170" s="317"/>
    </row>
    <row r="1171" spans="2:28" customFormat="1" ht="15" customHeight="1" x14ac:dyDescent="0.25">
      <c r="B1171" s="282"/>
      <c r="C1171" s="271"/>
      <c r="D1171" s="330"/>
      <c r="E1171" s="330"/>
      <c r="F1171" s="330"/>
      <c r="G1171" s="330"/>
      <c r="H1171" s="330"/>
      <c r="I1171" s="371"/>
      <c r="J1171" s="371"/>
      <c r="K1171" s="331"/>
      <c r="L1171" s="371"/>
      <c r="M1171" s="330"/>
      <c r="N1171" s="330"/>
      <c r="O1171" s="330"/>
      <c r="P1171" s="330"/>
      <c r="Q1171" s="330"/>
      <c r="R1171" s="382"/>
      <c r="S1171" s="315"/>
      <c r="T1171" s="316"/>
      <c r="U1171" s="315"/>
      <c r="V1171" s="315"/>
      <c r="W1171" s="315"/>
      <c r="X1171" s="315"/>
      <c r="Y1171" s="315"/>
      <c r="Z1171" s="315"/>
      <c r="AA1171" s="315"/>
      <c r="AB1171" s="317"/>
    </row>
    <row r="1172" spans="2:28" customFormat="1" ht="15" customHeight="1" x14ac:dyDescent="0.25">
      <c r="B1172" s="282"/>
      <c r="C1172" s="271"/>
      <c r="D1172" s="330"/>
      <c r="E1172" s="330"/>
      <c r="F1172" s="330"/>
      <c r="G1172" s="330"/>
      <c r="H1172" s="330"/>
      <c r="I1172" s="371"/>
      <c r="J1172" s="371"/>
      <c r="K1172" s="331"/>
      <c r="L1172" s="371"/>
      <c r="M1172" s="330"/>
      <c r="N1172" s="330"/>
      <c r="O1172" s="330"/>
      <c r="P1172" s="330"/>
      <c r="Q1172" s="330"/>
      <c r="R1172" s="382"/>
      <c r="S1172" s="315"/>
      <c r="T1172" s="316"/>
      <c r="U1172" s="315"/>
      <c r="V1172" s="315"/>
      <c r="W1172" s="315"/>
      <c r="X1172" s="315"/>
      <c r="Y1172" s="315"/>
      <c r="Z1172" s="315"/>
      <c r="AA1172" s="315"/>
      <c r="AB1172" s="317"/>
    </row>
    <row r="1173" spans="2:28" customFormat="1" ht="15" customHeight="1" x14ac:dyDescent="0.25">
      <c r="B1173" s="282"/>
      <c r="C1173" s="271"/>
      <c r="D1173" s="330"/>
      <c r="E1173" s="330"/>
      <c r="F1173" s="330"/>
      <c r="G1173" s="330"/>
      <c r="H1173" s="330"/>
      <c r="I1173" s="371"/>
      <c r="J1173" s="371"/>
      <c r="K1173" s="331"/>
      <c r="L1173" s="371"/>
      <c r="M1173" s="330"/>
      <c r="N1173" s="330"/>
      <c r="O1173" s="330"/>
      <c r="P1173" s="330"/>
      <c r="Q1173" s="330"/>
      <c r="R1173" s="382"/>
      <c r="S1173" s="315"/>
      <c r="T1173" s="316"/>
      <c r="U1173" s="315"/>
      <c r="V1173" s="315"/>
      <c r="W1173" s="315"/>
      <c r="X1173" s="315"/>
      <c r="Y1173" s="315"/>
      <c r="Z1173" s="315"/>
      <c r="AA1173" s="315"/>
      <c r="AB1173" s="317"/>
    </row>
    <row r="1174" spans="2:28" customFormat="1" ht="15" customHeight="1" x14ac:dyDescent="0.25">
      <c r="B1174" s="282"/>
      <c r="C1174" s="271"/>
      <c r="D1174" s="330"/>
      <c r="E1174" s="330"/>
      <c r="F1174" s="330"/>
      <c r="G1174" s="330"/>
      <c r="H1174" s="330"/>
      <c r="I1174" s="371"/>
      <c r="J1174" s="371"/>
      <c r="K1174" s="331"/>
      <c r="L1174" s="371"/>
      <c r="M1174" s="330"/>
      <c r="N1174" s="330"/>
      <c r="O1174" s="330"/>
      <c r="P1174" s="330"/>
      <c r="Q1174" s="330"/>
      <c r="R1174" s="382"/>
      <c r="S1174" s="315"/>
      <c r="T1174" s="316"/>
      <c r="U1174" s="315"/>
      <c r="V1174" s="315"/>
      <c r="W1174" s="315"/>
      <c r="X1174" s="315"/>
      <c r="Y1174" s="315"/>
      <c r="Z1174" s="315"/>
      <c r="AA1174" s="315"/>
      <c r="AB1174" s="317"/>
    </row>
    <row r="1175" spans="2:28" customFormat="1" ht="15" customHeight="1" x14ac:dyDescent="0.25">
      <c r="B1175" s="282"/>
      <c r="C1175" s="271"/>
      <c r="D1175" s="330"/>
      <c r="E1175" s="330"/>
      <c r="F1175" s="330"/>
      <c r="G1175" s="330"/>
      <c r="H1175" s="330"/>
      <c r="I1175" s="371"/>
      <c r="J1175" s="371"/>
      <c r="K1175" s="331"/>
      <c r="L1175" s="371"/>
      <c r="M1175" s="330"/>
      <c r="N1175" s="330"/>
      <c r="O1175" s="330"/>
      <c r="P1175" s="330"/>
      <c r="Q1175" s="330"/>
      <c r="R1175" s="382"/>
      <c r="S1175" s="315"/>
      <c r="T1175" s="316"/>
      <c r="U1175" s="315"/>
      <c r="V1175" s="315"/>
      <c r="W1175" s="315"/>
      <c r="X1175" s="315"/>
      <c r="Y1175" s="315"/>
      <c r="Z1175" s="315"/>
      <c r="AA1175" s="315"/>
      <c r="AB1175" s="317"/>
    </row>
    <row r="1176" spans="2:28" customFormat="1" ht="15" customHeight="1" x14ac:dyDescent="0.25">
      <c r="B1176" s="282"/>
      <c r="C1176" s="271"/>
      <c r="D1176" s="330"/>
      <c r="E1176" s="330"/>
      <c r="F1176" s="330"/>
      <c r="G1176" s="330"/>
      <c r="H1176" s="330"/>
      <c r="I1176" s="371"/>
      <c r="J1176" s="371"/>
      <c r="K1176" s="331"/>
      <c r="L1176" s="371"/>
      <c r="M1176" s="330"/>
      <c r="N1176" s="330"/>
      <c r="O1176" s="330"/>
      <c r="P1176" s="330"/>
      <c r="Q1176" s="330"/>
      <c r="R1176" s="382"/>
      <c r="S1176" s="315"/>
      <c r="T1176" s="316"/>
      <c r="U1176" s="315"/>
      <c r="V1176" s="315"/>
      <c r="W1176" s="315"/>
      <c r="X1176" s="315"/>
      <c r="Y1176" s="315"/>
      <c r="Z1176" s="315"/>
      <c r="AA1176" s="315"/>
      <c r="AB1176" s="317"/>
    </row>
    <row r="1177" spans="2:28" customFormat="1" ht="15" customHeight="1" x14ac:dyDescent="0.25">
      <c r="B1177" s="282"/>
      <c r="C1177" s="383"/>
      <c r="D1177" s="330"/>
      <c r="E1177" s="330"/>
      <c r="F1177" s="330"/>
      <c r="G1177" s="330"/>
      <c r="H1177" s="330"/>
      <c r="I1177" s="371"/>
      <c r="J1177" s="371"/>
      <c r="K1177" s="331"/>
      <c r="L1177" s="371"/>
      <c r="M1177" s="330"/>
      <c r="N1177" s="330"/>
      <c r="O1177" s="330"/>
      <c r="P1177" s="330"/>
      <c r="Q1177" s="330"/>
      <c r="R1177" s="382"/>
      <c r="S1177" s="315"/>
      <c r="T1177" s="316"/>
      <c r="U1177" s="315"/>
      <c r="V1177" s="315"/>
      <c r="W1177" s="315"/>
      <c r="X1177" s="315"/>
      <c r="Y1177" s="315"/>
      <c r="Z1177" s="315"/>
      <c r="AA1177" s="315"/>
      <c r="AB1177" s="317"/>
    </row>
    <row r="1178" spans="2:28" customFormat="1" ht="15" customHeight="1" x14ac:dyDescent="0.25">
      <c r="B1178" s="282"/>
      <c r="C1178" s="383"/>
      <c r="D1178" s="330"/>
      <c r="E1178" s="330"/>
      <c r="F1178" s="330"/>
      <c r="G1178" s="330"/>
      <c r="H1178" s="330"/>
      <c r="I1178" s="371"/>
      <c r="J1178" s="371"/>
      <c r="K1178" s="331"/>
      <c r="L1178" s="371"/>
      <c r="M1178" s="330"/>
      <c r="N1178" s="330"/>
      <c r="O1178" s="330"/>
      <c r="P1178" s="330"/>
      <c r="Q1178" s="330"/>
      <c r="R1178" s="382"/>
      <c r="S1178" s="315"/>
      <c r="T1178" s="316"/>
      <c r="U1178" s="315"/>
      <c r="V1178" s="315"/>
      <c r="W1178" s="315"/>
      <c r="X1178" s="315"/>
      <c r="Y1178" s="315"/>
      <c r="Z1178" s="315"/>
      <c r="AA1178" s="315"/>
      <c r="AB1178" s="317"/>
    </row>
    <row r="1179" spans="2:28" customFormat="1" ht="15" customHeight="1" x14ac:dyDescent="0.25">
      <c r="B1179" s="282"/>
      <c r="C1179" s="383"/>
      <c r="D1179" s="330"/>
      <c r="E1179" s="330"/>
      <c r="F1179" s="330"/>
      <c r="G1179" s="330"/>
      <c r="H1179" s="330"/>
      <c r="I1179" s="371"/>
      <c r="J1179" s="371"/>
      <c r="K1179" s="331"/>
      <c r="L1179" s="371"/>
      <c r="M1179" s="330"/>
      <c r="N1179" s="330"/>
      <c r="O1179" s="330"/>
      <c r="P1179" s="330"/>
      <c r="Q1179" s="330"/>
      <c r="R1179" s="382"/>
      <c r="S1179" s="315"/>
      <c r="T1179" s="316"/>
      <c r="U1179" s="315"/>
      <c r="V1179" s="315"/>
      <c r="W1179" s="315"/>
      <c r="X1179" s="315"/>
      <c r="Y1179" s="315"/>
      <c r="Z1179" s="315"/>
      <c r="AA1179" s="315"/>
      <c r="AB1179" s="317"/>
    </row>
    <row r="1180" spans="2:28" customFormat="1" ht="15" customHeight="1" x14ac:dyDescent="0.25">
      <c r="B1180" s="282"/>
      <c r="C1180" s="383"/>
      <c r="D1180" s="330"/>
      <c r="E1180" s="330"/>
      <c r="F1180" s="330"/>
      <c r="G1180" s="330"/>
      <c r="H1180" s="330"/>
      <c r="I1180" s="371"/>
      <c r="J1180" s="371"/>
      <c r="K1180" s="331"/>
      <c r="L1180" s="371"/>
      <c r="M1180" s="330"/>
      <c r="N1180" s="330"/>
      <c r="O1180" s="330"/>
      <c r="P1180" s="330"/>
      <c r="Q1180" s="330"/>
      <c r="R1180" s="382"/>
      <c r="S1180" s="315"/>
      <c r="T1180" s="316"/>
      <c r="U1180" s="315"/>
      <c r="V1180" s="315"/>
      <c r="W1180" s="315"/>
      <c r="X1180" s="315"/>
      <c r="Y1180" s="315"/>
      <c r="Z1180" s="315"/>
      <c r="AA1180" s="315"/>
      <c r="AB1180" s="317"/>
    </row>
    <row r="1181" spans="2:28" customFormat="1" ht="15" customHeight="1" x14ac:dyDescent="0.25">
      <c r="B1181" s="282"/>
      <c r="C1181" s="383"/>
      <c r="D1181" s="151"/>
      <c r="E1181" s="151"/>
      <c r="F1181" s="151"/>
      <c r="G1181" s="152"/>
      <c r="H1181" s="151"/>
      <c r="I1181" s="153"/>
      <c r="J1181" s="153"/>
      <c r="K1181" s="154"/>
      <c r="L1181" s="153"/>
      <c r="M1181" s="384"/>
      <c r="N1181" s="330"/>
      <c r="O1181" s="330"/>
      <c r="P1181" s="330"/>
      <c r="Q1181" s="330"/>
      <c r="R1181" s="382"/>
      <c r="S1181" s="315"/>
      <c r="T1181" s="316"/>
      <c r="U1181" s="315"/>
      <c r="V1181" s="315"/>
      <c r="W1181" s="315"/>
      <c r="X1181" s="315"/>
      <c r="Y1181" s="315"/>
      <c r="Z1181" s="315"/>
      <c r="AA1181" s="315"/>
      <c r="AB1181" s="317"/>
    </row>
    <row r="1182" spans="2:28" customFormat="1" ht="15" customHeight="1" x14ac:dyDescent="0.25">
      <c r="B1182" s="282"/>
      <c r="C1182" s="383"/>
      <c r="D1182" s="151"/>
      <c r="E1182" s="151"/>
      <c r="F1182" s="151"/>
      <c r="G1182" s="152"/>
      <c r="H1182" s="151"/>
      <c r="I1182" s="153"/>
      <c r="J1182" s="153"/>
      <c r="K1182" s="154"/>
      <c r="L1182" s="153"/>
      <c r="M1182" s="384"/>
      <c r="N1182" s="330"/>
      <c r="O1182" s="330"/>
      <c r="P1182" s="330"/>
      <c r="Q1182" s="330"/>
      <c r="R1182" s="382"/>
      <c r="S1182" s="315"/>
      <c r="T1182" s="316"/>
      <c r="U1182" s="315"/>
      <c r="V1182" s="315"/>
      <c r="W1182" s="315"/>
      <c r="X1182" s="315"/>
      <c r="Y1182" s="315"/>
      <c r="Z1182" s="315"/>
      <c r="AA1182" s="315"/>
      <c r="AB1182" s="317"/>
    </row>
    <row r="1183" spans="2:28" customFormat="1" ht="15" customHeight="1" x14ac:dyDescent="0.25">
      <c r="B1183" s="282"/>
      <c r="C1183" s="383"/>
      <c r="D1183" s="151"/>
      <c r="E1183" s="151"/>
      <c r="F1183" s="151"/>
      <c r="G1183" s="152"/>
      <c r="H1183" s="151"/>
      <c r="I1183" s="153"/>
      <c r="J1183" s="153"/>
      <c r="K1183" s="154"/>
      <c r="L1183" s="153"/>
      <c r="M1183" s="384"/>
      <c r="N1183" s="330"/>
      <c r="O1183" s="330"/>
      <c r="P1183" s="330"/>
      <c r="Q1183" s="330"/>
      <c r="R1183" s="382"/>
      <c r="S1183" s="315"/>
      <c r="T1183" s="316"/>
      <c r="U1183" s="315"/>
      <c r="V1183" s="315"/>
      <c r="W1183" s="315"/>
      <c r="X1183" s="315"/>
      <c r="Y1183" s="315"/>
      <c r="Z1183" s="315"/>
      <c r="AA1183" s="315"/>
      <c r="AB1183" s="317"/>
    </row>
    <row r="1184" spans="2:28" customFormat="1" ht="15" customHeight="1" x14ac:dyDescent="0.25">
      <c r="B1184" s="282"/>
      <c r="C1184" s="383"/>
      <c r="D1184" s="151"/>
      <c r="E1184" s="151"/>
      <c r="F1184" s="151"/>
      <c r="G1184" s="152"/>
      <c r="H1184" s="151"/>
      <c r="I1184" s="153"/>
      <c r="J1184" s="153"/>
      <c r="K1184" s="154"/>
      <c r="L1184" s="153"/>
      <c r="M1184" s="384"/>
      <c r="N1184" s="152"/>
      <c r="O1184" s="156"/>
      <c r="P1184" s="157"/>
      <c r="Q1184" s="158"/>
      <c r="R1184" s="382"/>
      <c r="S1184" s="315"/>
      <c r="T1184" s="316"/>
      <c r="U1184" s="315"/>
      <c r="V1184" s="315"/>
      <c r="W1184" s="315"/>
      <c r="X1184" s="315"/>
      <c r="Y1184" s="315"/>
      <c r="Z1184" s="315"/>
      <c r="AA1184" s="315"/>
      <c r="AB1184" s="317"/>
    </row>
    <row r="1185" spans="1:781" x14ac:dyDescent="0.3">
      <c r="A1185" s="125"/>
      <c r="R1185" s="382"/>
      <c r="S1185" s="315"/>
      <c r="T1185" s="316"/>
      <c r="U1185" s="315"/>
      <c r="V1185" s="385"/>
      <c r="W1185" s="385"/>
      <c r="X1185" s="385"/>
      <c r="Y1185" s="385"/>
      <c r="Z1185" s="385"/>
      <c r="AA1185" s="385"/>
      <c r="AB1185" s="130"/>
      <c r="AC1185" s="125"/>
      <c r="AD1185" s="125"/>
      <c r="AE1185" s="125"/>
      <c r="AF1185" s="125"/>
      <c r="AG1185" s="125"/>
      <c r="AH1185" s="125"/>
      <c r="AI1185" s="125"/>
      <c r="AJ1185" s="125"/>
      <c r="AK1185" s="125"/>
      <c r="AL1185" s="125"/>
      <c r="AM1185" s="125"/>
      <c r="AN1185" s="125"/>
      <c r="AO1185" s="125"/>
      <c r="AP1185" s="125"/>
      <c r="AQ1185" s="125"/>
      <c r="AR1185" s="125"/>
      <c r="AS1185" s="125"/>
      <c r="AT1185" s="125"/>
      <c r="AU1185" s="125"/>
      <c r="AV1185" s="125"/>
      <c r="AW1185" s="125"/>
      <c r="AX1185" s="125"/>
      <c r="AY1185" s="125"/>
      <c r="AZ1185" s="125"/>
      <c r="BA1185" s="125"/>
      <c r="BB1185" s="125"/>
      <c r="BC1185" s="125"/>
      <c r="BD1185" s="125"/>
      <c r="BE1185" s="125"/>
      <c r="BF1185" s="125"/>
      <c r="BG1185" s="125"/>
      <c r="BH1185" s="125"/>
      <c r="BI1185" s="125"/>
      <c r="BJ1185" s="125"/>
      <c r="BK1185" s="125"/>
      <c r="BL1185" s="125"/>
      <c r="BM1185" s="125"/>
      <c r="BN1185" s="125"/>
      <c r="BO1185" s="125"/>
      <c r="BP1185" s="125"/>
      <c r="BQ1185" s="125"/>
      <c r="BR1185" s="125"/>
      <c r="BS1185" s="125"/>
      <c r="BT1185" s="125"/>
      <c r="BU1185" s="125"/>
      <c r="BV1185" s="125"/>
      <c r="BW1185" s="125"/>
      <c r="BX1185" s="125"/>
      <c r="BY1185" s="125"/>
      <c r="BZ1185" s="125"/>
      <c r="CA1185" s="125"/>
      <c r="CB1185" s="125"/>
      <c r="CC1185" s="125"/>
      <c r="CD1185" s="125"/>
      <c r="CE1185" s="125"/>
      <c r="CF1185" s="125"/>
      <c r="CG1185" s="125"/>
      <c r="CH1185" s="125"/>
      <c r="CI1185" s="125"/>
      <c r="CJ1185" s="125"/>
      <c r="CK1185" s="125"/>
      <c r="CL1185" s="125"/>
      <c r="CM1185" s="125"/>
      <c r="CN1185" s="125"/>
      <c r="CO1185" s="125"/>
      <c r="CP1185" s="125"/>
      <c r="CQ1185" s="125"/>
      <c r="CR1185" s="125"/>
      <c r="CS1185" s="125"/>
      <c r="CT1185" s="125"/>
      <c r="CU1185" s="125"/>
      <c r="CV1185" s="125"/>
      <c r="CW1185" s="125"/>
      <c r="CX1185" s="125"/>
      <c r="CY1185" s="125"/>
      <c r="CZ1185" s="125"/>
      <c r="DA1185" s="125"/>
      <c r="DB1185" s="125"/>
      <c r="DC1185" s="125"/>
      <c r="DD1185" s="125"/>
      <c r="DE1185" s="125"/>
      <c r="DF1185" s="125"/>
      <c r="DG1185" s="125"/>
      <c r="DH1185" s="125"/>
      <c r="DI1185" s="125"/>
      <c r="DJ1185" s="125"/>
      <c r="DK1185" s="125"/>
      <c r="DL1185" s="125"/>
      <c r="DM1185" s="125"/>
      <c r="DN1185" s="125"/>
      <c r="DO1185" s="125"/>
      <c r="DP1185" s="125"/>
      <c r="DQ1185" s="125"/>
      <c r="DR1185" s="125"/>
      <c r="DS1185" s="125"/>
      <c r="DT1185" s="125"/>
      <c r="DU1185" s="125"/>
      <c r="DV1185" s="125"/>
      <c r="DW1185" s="125"/>
      <c r="DX1185" s="125"/>
      <c r="DY1185" s="125"/>
      <c r="DZ1185" s="125"/>
      <c r="EA1185" s="125"/>
      <c r="EB1185" s="125"/>
      <c r="EC1185" s="125"/>
      <c r="ED1185" s="125"/>
      <c r="EE1185" s="125"/>
      <c r="EF1185" s="125"/>
      <c r="EG1185" s="125"/>
      <c r="EH1185" s="125"/>
      <c r="EI1185" s="125"/>
      <c r="EJ1185" s="125"/>
      <c r="EK1185" s="125"/>
      <c r="EL1185" s="125"/>
      <c r="EM1185" s="125"/>
      <c r="EN1185" s="125"/>
      <c r="EO1185" s="125"/>
      <c r="EP1185" s="125"/>
      <c r="EQ1185" s="125"/>
      <c r="ER1185" s="125"/>
      <c r="ES1185" s="125"/>
      <c r="ET1185" s="125"/>
      <c r="EU1185" s="125"/>
      <c r="EV1185" s="125"/>
      <c r="EW1185" s="125"/>
      <c r="EX1185" s="125"/>
      <c r="EY1185" s="125"/>
      <c r="EZ1185" s="125"/>
      <c r="FA1185" s="125"/>
      <c r="FB1185" s="125"/>
      <c r="FC1185" s="125"/>
      <c r="FD1185" s="125"/>
      <c r="FE1185" s="125"/>
      <c r="FF1185" s="125"/>
      <c r="FG1185" s="125"/>
      <c r="FH1185" s="125"/>
      <c r="FI1185" s="125"/>
      <c r="FJ1185" s="125"/>
      <c r="FK1185" s="125"/>
      <c r="FL1185" s="125"/>
      <c r="FM1185" s="125"/>
      <c r="FN1185" s="125"/>
      <c r="FO1185" s="125"/>
      <c r="FP1185" s="125"/>
      <c r="FQ1185" s="125"/>
      <c r="FR1185" s="125"/>
      <c r="FS1185" s="125"/>
      <c r="FT1185" s="125"/>
      <c r="FU1185" s="125"/>
      <c r="FV1185" s="125"/>
      <c r="FW1185" s="125"/>
      <c r="FX1185" s="125"/>
      <c r="FY1185" s="125"/>
      <c r="FZ1185" s="125"/>
      <c r="GA1185" s="125"/>
      <c r="GB1185" s="125"/>
      <c r="GC1185" s="125"/>
      <c r="GD1185" s="125"/>
      <c r="GE1185" s="125"/>
      <c r="GF1185" s="125"/>
      <c r="GG1185" s="125"/>
      <c r="GH1185" s="125"/>
      <c r="GI1185" s="125"/>
      <c r="GJ1185" s="125"/>
      <c r="GK1185" s="125"/>
      <c r="GL1185" s="125"/>
      <c r="GM1185" s="125"/>
      <c r="GN1185" s="125"/>
      <c r="GO1185" s="125"/>
      <c r="GP1185" s="125"/>
      <c r="GQ1185" s="125"/>
      <c r="GR1185" s="125"/>
      <c r="GS1185" s="125"/>
      <c r="GT1185" s="125"/>
      <c r="GU1185" s="125"/>
      <c r="GV1185" s="125"/>
      <c r="GW1185" s="125"/>
      <c r="GX1185" s="125"/>
      <c r="GY1185" s="125"/>
      <c r="GZ1185" s="125"/>
      <c r="HA1185" s="125"/>
      <c r="HB1185" s="125"/>
      <c r="HC1185" s="125"/>
      <c r="HD1185" s="125"/>
      <c r="HE1185" s="125"/>
      <c r="HF1185" s="125"/>
      <c r="HG1185" s="125"/>
      <c r="HH1185" s="125"/>
      <c r="HI1185" s="125"/>
      <c r="HJ1185" s="125"/>
      <c r="HK1185" s="125"/>
      <c r="HL1185" s="125"/>
      <c r="HM1185" s="125"/>
      <c r="HN1185" s="125"/>
      <c r="HO1185" s="125"/>
      <c r="HP1185" s="125"/>
      <c r="HQ1185" s="125"/>
      <c r="HR1185" s="125"/>
      <c r="HS1185" s="125"/>
      <c r="HT1185" s="125"/>
      <c r="HU1185" s="125"/>
      <c r="HV1185" s="125"/>
      <c r="HW1185" s="125"/>
      <c r="HX1185" s="125"/>
      <c r="HY1185" s="125"/>
      <c r="HZ1185" s="125"/>
      <c r="IA1185" s="125"/>
      <c r="IB1185" s="125"/>
      <c r="IC1185" s="125"/>
      <c r="ID1185" s="125"/>
      <c r="IE1185" s="125"/>
      <c r="IF1185" s="125"/>
      <c r="IG1185" s="125"/>
      <c r="IH1185" s="125"/>
      <c r="II1185" s="125"/>
      <c r="IJ1185" s="125"/>
      <c r="IK1185" s="125"/>
      <c r="IL1185" s="125"/>
      <c r="IM1185" s="125"/>
      <c r="IN1185" s="125"/>
      <c r="IO1185" s="125"/>
      <c r="IP1185" s="125"/>
      <c r="IQ1185" s="125"/>
      <c r="IR1185" s="125"/>
      <c r="IS1185" s="125"/>
      <c r="IT1185" s="125"/>
      <c r="IU1185" s="125"/>
      <c r="IV1185" s="125"/>
      <c r="IW1185" s="125"/>
      <c r="IX1185" s="125"/>
      <c r="IY1185" s="125"/>
      <c r="IZ1185" s="125"/>
      <c r="JA1185" s="125"/>
      <c r="JB1185" s="125"/>
      <c r="JC1185" s="125"/>
      <c r="JD1185" s="125"/>
      <c r="JE1185" s="125"/>
      <c r="JF1185" s="125"/>
      <c r="JG1185" s="125"/>
      <c r="JH1185" s="125"/>
      <c r="JI1185" s="125"/>
      <c r="JJ1185" s="125"/>
      <c r="JK1185" s="125"/>
      <c r="JL1185" s="125"/>
      <c r="JM1185" s="125"/>
      <c r="JN1185" s="125"/>
      <c r="JO1185" s="125"/>
      <c r="JP1185" s="125"/>
      <c r="JQ1185" s="125"/>
      <c r="JR1185" s="125"/>
      <c r="JS1185" s="125"/>
      <c r="JT1185" s="125"/>
      <c r="JU1185" s="125"/>
      <c r="JV1185" s="125"/>
      <c r="JW1185" s="125"/>
      <c r="JX1185" s="125"/>
      <c r="JY1185" s="125"/>
      <c r="JZ1185" s="125"/>
      <c r="KA1185" s="125"/>
      <c r="KB1185" s="125"/>
      <c r="KC1185" s="125"/>
      <c r="KD1185" s="125"/>
      <c r="KE1185" s="125"/>
      <c r="KF1185" s="125"/>
      <c r="KG1185" s="125"/>
      <c r="KH1185" s="125"/>
      <c r="KI1185" s="125"/>
      <c r="KJ1185" s="125"/>
      <c r="KK1185" s="125"/>
      <c r="KL1185" s="125"/>
      <c r="KM1185" s="125"/>
      <c r="KN1185" s="125"/>
      <c r="KO1185" s="125"/>
      <c r="KP1185" s="125"/>
      <c r="KQ1185" s="125"/>
      <c r="KR1185" s="125"/>
      <c r="KS1185" s="125"/>
      <c r="KT1185" s="125"/>
      <c r="KU1185" s="125"/>
      <c r="KV1185" s="125"/>
      <c r="KW1185" s="125"/>
      <c r="KX1185" s="125"/>
      <c r="KY1185" s="125"/>
      <c r="KZ1185" s="125"/>
      <c r="LA1185" s="125"/>
      <c r="LB1185" s="125"/>
      <c r="LC1185" s="125"/>
      <c r="LD1185" s="125"/>
      <c r="LE1185" s="125"/>
      <c r="LF1185" s="125"/>
      <c r="LG1185" s="125"/>
      <c r="LH1185" s="125"/>
      <c r="LI1185" s="125"/>
      <c r="LJ1185" s="125"/>
      <c r="LK1185" s="125"/>
      <c r="LL1185" s="125"/>
      <c r="LM1185" s="125"/>
      <c r="LN1185" s="125"/>
      <c r="LO1185" s="125"/>
      <c r="LP1185" s="125"/>
      <c r="LQ1185" s="125"/>
      <c r="LR1185" s="125"/>
      <c r="LS1185" s="125"/>
      <c r="LT1185" s="125"/>
      <c r="LU1185" s="125"/>
      <c r="LV1185" s="125"/>
      <c r="LW1185" s="125"/>
      <c r="LX1185" s="125"/>
      <c r="LY1185" s="125"/>
      <c r="LZ1185" s="125"/>
      <c r="MA1185" s="125"/>
      <c r="MB1185" s="125"/>
      <c r="MC1185" s="125"/>
      <c r="MD1185" s="125"/>
      <c r="ME1185" s="125"/>
      <c r="MF1185" s="125"/>
      <c r="MG1185" s="125"/>
      <c r="MH1185" s="125"/>
      <c r="MI1185" s="125"/>
      <c r="MJ1185" s="125"/>
      <c r="MK1185" s="125"/>
      <c r="ML1185" s="125"/>
      <c r="MM1185" s="125"/>
      <c r="MN1185" s="125"/>
      <c r="MO1185" s="125"/>
      <c r="MP1185" s="125"/>
      <c r="MQ1185" s="125"/>
      <c r="MR1185" s="125"/>
      <c r="MS1185" s="125"/>
      <c r="MT1185" s="125"/>
      <c r="MU1185" s="125"/>
      <c r="MV1185" s="125"/>
      <c r="MW1185" s="125"/>
      <c r="MX1185" s="125"/>
      <c r="MY1185" s="125"/>
      <c r="MZ1185" s="125"/>
      <c r="NA1185" s="125"/>
      <c r="NB1185" s="125"/>
      <c r="NC1185" s="125"/>
      <c r="ND1185" s="125"/>
      <c r="NE1185" s="125"/>
      <c r="NF1185" s="125"/>
      <c r="NG1185" s="125"/>
      <c r="NH1185" s="125"/>
      <c r="NI1185" s="125"/>
      <c r="NJ1185" s="125"/>
      <c r="NK1185" s="125"/>
      <c r="NL1185" s="125"/>
      <c r="NM1185" s="125"/>
      <c r="NN1185" s="125"/>
      <c r="NO1185" s="125"/>
      <c r="NP1185" s="125"/>
      <c r="NQ1185" s="125"/>
      <c r="NR1185" s="125"/>
      <c r="NS1185" s="125"/>
      <c r="NT1185" s="125"/>
      <c r="NU1185" s="125"/>
      <c r="NV1185" s="125"/>
      <c r="NW1185" s="125"/>
      <c r="NX1185" s="125"/>
      <c r="NY1185" s="125"/>
      <c r="NZ1185" s="125"/>
      <c r="OA1185" s="125"/>
      <c r="OB1185" s="125"/>
      <c r="OC1185" s="125"/>
      <c r="OD1185" s="125"/>
      <c r="OE1185" s="125"/>
      <c r="OF1185" s="125"/>
      <c r="OG1185" s="125"/>
      <c r="OH1185" s="125"/>
      <c r="OI1185" s="125"/>
      <c r="OJ1185" s="125"/>
      <c r="OK1185" s="125"/>
      <c r="OL1185" s="125"/>
      <c r="OM1185" s="125"/>
      <c r="ON1185" s="125"/>
      <c r="OO1185" s="125"/>
      <c r="OP1185" s="125"/>
      <c r="OQ1185" s="125"/>
      <c r="OR1185" s="125"/>
      <c r="OS1185" s="125"/>
      <c r="OT1185" s="125"/>
      <c r="OU1185" s="125"/>
      <c r="OV1185" s="125"/>
      <c r="OW1185" s="125"/>
      <c r="OX1185" s="125"/>
      <c r="OY1185" s="125"/>
      <c r="OZ1185" s="125"/>
      <c r="PA1185" s="125"/>
      <c r="PB1185" s="125"/>
      <c r="PC1185" s="125"/>
      <c r="PD1185" s="125"/>
      <c r="PE1185" s="125"/>
      <c r="PF1185" s="125"/>
      <c r="PG1185" s="125"/>
      <c r="PH1185" s="125"/>
      <c r="PI1185" s="125"/>
      <c r="PJ1185" s="125"/>
      <c r="PK1185" s="125"/>
      <c r="PL1185" s="125"/>
      <c r="PM1185" s="125"/>
      <c r="PN1185" s="125"/>
      <c r="PO1185" s="125"/>
      <c r="PP1185" s="125"/>
      <c r="PQ1185" s="125"/>
      <c r="PR1185" s="125"/>
      <c r="PS1185" s="125"/>
      <c r="PT1185" s="125"/>
      <c r="PU1185" s="125"/>
      <c r="PV1185" s="125"/>
      <c r="PW1185" s="125"/>
      <c r="PX1185" s="125"/>
      <c r="PY1185" s="125"/>
      <c r="PZ1185" s="125"/>
      <c r="QA1185" s="125"/>
      <c r="QB1185" s="125"/>
      <c r="QC1185" s="125"/>
      <c r="QD1185" s="125"/>
      <c r="QE1185" s="125"/>
      <c r="QF1185" s="125"/>
      <c r="QG1185" s="125"/>
      <c r="QH1185" s="125"/>
      <c r="QI1185" s="125"/>
      <c r="QJ1185" s="125"/>
      <c r="QK1185" s="125"/>
      <c r="QL1185" s="125"/>
      <c r="QM1185" s="125"/>
      <c r="QN1185" s="125"/>
      <c r="QO1185" s="125"/>
      <c r="QP1185" s="125"/>
      <c r="QQ1185" s="125"/>
      <c r="QR1185" s="125"/>
      <c r="QS1185" s="125"/>
      <c r="QT1185" s="125"/>
      <c r="QU1185" s="125"/>
      <c r="QV1185" s="125"/>
      <c r="QW1185" s="125"/>
      <c r="QX1185" s="125"/>
      <c r="QY1185" s="125"/>
      <c r="QZ1185" s="125"/>
      <c r="RA1185" s="125"/>
      <c r="RB1185" s="125"/>
      <c r="RC1185" s="125"/>
      <c r="RD1185" s="125"/>
      <c r="RE1185" s="125"/>
      <c r="RF1185" s="125"/>
      <c r="RG1185" s="125"/>
      <c r="RH1185" s="125"/>
      <c r="RI1185" s="125"/>
      <c r="RJ1185" s="125"/>
      <c r="RK1185" s="125"/>
      <c r="RL1185" s="125"/>
      <c r="RM1185" s="125"/>
      <c r="RN1185" s="125"/>
      <c r="RO1185" s="125"/>
      <c r="RP1185" s="125"/>
      <c r="RQ1185" s="125"/>
      <c r="RR1185" s="125"/>
      <c r="RS1185" s="125"/>
      <c r="RT1185" s="125"/>
      <c r="RU1185" s="125"/>
      <c r="RV1185" s="125"/>
      <c r="RW1185" s="125"/>
      <c r="RX1185" s="125"/>
      <c r="RY1185" s="125"/>
      <c r="RZ1185" s="125"/>
      <c r="SA1185" s="125"/>
      <c r="SB1185" s="125"/>
      <c r="SC1185" s="125"/>
      <c r="SD1185" s="125"/>
      <c r="SE1185" s="125"/>
      <c r="SF1185" s="125"/>
      <c r="SG1185" s="125"/>
      <c r="SH1185" s="125"/>
      <c r="SI1185" s="125"/>
      <c r="SJ1185" s="125"/>
      <c r="SK1185" s="125"/>
      <c r="SL1185" s="125"/>
      <c r="SM1185" s="125"/>
      <c r="SN1185" s="125"/>
      <c r="SO1185" s="125"/>
      <c r="SP1185" s="125"/>
      <c r="SQ1185" s="125"/>
      <c r="SR1185" s="125"/>
      <c r="SS1185" s="125"/>
      <c r="ST1185" s="125"/>
      <c r="SU1185" s="125"/>
      <c r="SV1185" s="125"/>
      <c r="SW1185" s="125"/>
      <c r="SX1185" s="125"/>
      <c r="SY1185" s="125"/>
      <c r="SZ1185" s="125"/>
      <c r="TA1185" s="125"/>
      <c r="TB1185" s="125"/>
      <c r="TC1185" s="125"/>
      <c r="TD1185" s="125"/>
      <c r="TE1185" s="125"/>
      <c r="TF1185" s="125"/>
      <c r="TG1185" s="125"/>
      <c r="TH1185" s="125"/>
      <c r="TI1185" s="125"/>
      <c r="TJ1185" s="125"/>
      <c r="TK1185" s="125"/>
      <c r="TL1185" s="125"/>
      <c r="TM1185" s="125"/>
      <c r="TN1185" s="125"/>
      <c r="TO1185" s="125"/>
      <c r="TP1185" s="125"/>
      <c r="TQ1185" s="125"/>
      <c r="TR1185" s="125"/>
      <c r="TS1185" s="125"/>
      <c r="TT1185" s="125"/>
      <c r="TU1185" s="125"/>
      <c r="TV1185" s="125"/>
      <c r="TW1185" s="125"/>
      <c r="TX1185" s="125"/>
      <c r="TY1185" s="125"/>
      <c r="TZ1185" s="125"/>
      <c r="UA1185" s="125"/>
      <c r="UB1185" s="125"/>
      <c r="UC1185" s="125"/>
      <c r="UD1185" s="125"/>
      <c r="UE1185" s="125"/>
      <c r="UF1185" s="125"/>
      <c r="UG1185" s="125"/>
      <c r="UH1185" s="125"/>
      <c r="UI1185" s="125"/>
      <c r="UJ1185" s="125"/>
      <c r="UK1185" s="125"/>
      <c r="UL1185" s="125"/>
      <c r="UM1185" s="125"/>
      <c r="UN1185" s="125"/>
      <c r="UO1185" s="125"/>
      <c r="UP1185" s="125"/>
      <c r="UQ1185" s="125"/>
      <c r="UR1185" s="125"/>
      <c r="US1185" s="125"/>
      <c r="UT1185" s="125"/>
      <c r="UU1185" s="125"/>
      <c r="UV1185" s="125"/>
      <c r="UW1185" s="125"/>
      <c r="UX1185" s="125"/>
      <c r="UY1185" s="125"/>
      <c r="UZ1185" s="125"/>
      <c r="VA1185" s="125"/>
      <c r="VB1185" s="125"/>
      <c r="VC1185" s="125"/>
      <c r="VD1185" s="125"/>
      <c r="VE1185" s="125"/>
      <c r="VF1185" s="125"/>
      <c r="VG1185" s="125"/>
      <c r="VH1185" s="125"/>
      <c r="VI1185" s="125"/>
      <c r="VJ1185" s="125"/>
      <c r="VK1185" s="125"/>
      <c r="VL1185" s="125"/>
      <c r="VM1185" s="125"/>
      <c r="VN1185" s="125"/>
      <c r="VO1185" s="125"/>
      <c r="VP1185" s="125"/>
      <c r="VQ1185" s="125"/>
      <c r="VR1185" s="125"/>
      <c r="VS1185" s="125"/>
      <c r="VT1185" s="125"/>
      <c r="VU1185" s="125"/>
      <c r="VV1185" s="125"/>
      <c r="VW1185" s="125"/>
      <c r="VX1185" s="125"/>
      <c r="VY1185" s="125"/>
      <c r="VZ1185" s="125"/>
      <c r="WA1185" s="125"/>
      <c r="WB1185" s="125"/>
      <c r="WC1185" s="125"/>
      <c r="WD1185" s="125"/>
      <c r="WE1185" s="125"/>
      <c r="WF1185" s="125"/>
      <c r="WG1185" s="125"/>
      <c r="WH1185" s="125"/>
      <c r="WI1185" s="125"/>
      <c r="WJ1185" s="125"/>
      <c r="WK1185" s="125"/>
      <c r="WL1185" s="125"/>
      <c r="WM1185" s="125"/>
      <c r="WN1185" s="125"/>
      <c r="WO1185" s="125"/>
      <c r="WP1185" s="125"/>
      <c r="WQ1185" s="125"/>
      <c r="WR1185" s="125"/>
      <c r="WS1185" s="125"/>
      <c r="WT1185" s="125"/>
      <c r="WU1185" s="125"/>
      <c r="WV1185" s="125"/>
      <c r="WW1185" s="125"/>
      <c r="WX1185" s="125"/>
      <c r="WY1185" s="125"/>
      <c r="WZ1185" s="125"/>
      <c r="XA1185" s="125"/>
      <c r="XB1185" s="125"/>
      <c r="XC1185" s="125"/>
      <c r="XD1185" s="125"/>
      <c r="XE1185" s="125"/>
      <c r="XF1185" s="125"/>
      <c r="XG1185" s="125"/>
      <c r="XH1185" s="125"/>
      <c r="XI1185" s="125"/>
      <c r="XJ1185" s="125"/>
      <c r="XK1185" s="125"/>
      <c r="XL1185" s="125"/>
      <c r="XM1185" s="125"/>
      <c r="XN1185" s="125"/>
      <c r="XO1185" s="125"/>
      <c r="XP1185" s="125"/>
      <c r="XQ1185" s="125"/>
      <c r="XR1185" s="125"/>
      <c r="XS1185" s="125"/>
      <c r="XT1185" s="125"/>
      <c r="XU1185" s="125"/>
      <c r="XV1185" s="125"/>
      <c r="XW1185" s="125"/>
      <c r="XX1185" s="125"/>
      <c r="XY1185" s="125"/>
      <c r="XZ1185" s="125"/>
      <c r="YA1185" s="125"/>
      <c r="YB1185" s="125"/>
      <c r="YC1185" s="125"/>
      <c r="YD1185" s="125"/>
      <c r="YE1185" s="125"/>
      <c r="YF1185" s="125"/>
      <c r="YG1185" s="125"/>
      <c r="YH1185" s="125"/>
      <c r="YI1185" s="125"/>
      <c r="YJ1185" s="125"/>
      <c r="YK1185" s="125"/>
      <c r="YL1185" s="125"/>
      <c r="YM1185" s="125"/>
      <c r="YN1185" s="125"/>
      <c r="YO1185" s="125"/>
      <c r="YP1185" s="125"/>
      <c r="YQ1185" s="125"/>
      <c r="YR1185" s="125"/>
      <c r="YS1185" s="125"/>
      <c r="YT1185" s="125"/>
      <c r="YU1185" s="125"/>
      <c r="YV1185" s="125"/>
      <c r="YW1185" s="125"/>
      <c r="YX1185" s="125"/>
      <c r="YY1185" s="125"/>
      <c r="YZ1185" s="125"/>
      <c r="ZA1185" s="125"/>
      <c r="ZB1185" s="125"/>
      <c r="ZC1185" s="125"/>
      <c r="ZD1185" s="125"/>
      <c r="ZE1185" s="125"/>
      <c r="ZF1185" s="125"/>
      <c r="ZG1185" s="125"/>
      <c r="ZH1185" s="125"/>
      <c r="ZI1185" s="125"/>
      <c r="ZJ1185" s="125"/>
      <c r="ZK1185" s="125"/>
      <c r="ZL1185" s="125"/>
      <c r="ZM1185" s="125"/>
      <c r="ZN1185" s="125"/>
      <c r="ZO1185" s="125"/>
      <c r="ZP1185" s="125"/>
      <c r="ZQ1185" s="125"/>
      <c r="ZR1185" s="125"/>
      <c r="ZS1185" s="125"/>
      <c r="ZT1185" s="125"/>
      <c r="ZU1185" s="125"/>
      <c r="ZV1185" s="125"/>
      <c r="ZW1185" s="125"/>
      <c r="ZX1185" s="125"/>
      <c r="ZY1185" s="125"/>
      <c r="ZZ1185" s="125"/>
      <c r="AAA1185" s="125"/>
      <c r="AAB1185" s="125"/>
      <c r="AAC1185" s="125"/>
      <c r="AAD1185" s="125"/>
      <c r="AAE1185" s="125"/>
      <c r="AAF1185" s="125"/>
      <c r="AAG1185" s="125"/>
      <c r="AAH1185" s="125"/>
      <c r="AAI1185" s="125"/>
      <c r="AAJ1185" s="125"/>
      <c r="AAK1185" s="125"/>
      <c r="AAL1185" s="125"/>
      <c r="AAM1185" s="125"/>
      <c r="AAN1185" s="125"/>
      <c r="AAO1185" s="125"/>
      <c r="AAP1185" s="125"/>
      <c r="AAQ1185" s="125"/>
      <c r="AAR1185" s="125"/>
      <c r="AAS1185" s="125"/>
      <c r="AAT1185" s="125"/>
      <c r="AAU1185" s="125"/>
      <c r="AAV1185" s="125"/>
      <c r="AAW1185" s="125"/>
      <c r="AAX1185" s="125"/>
      <c r="AAY1185" s="125"/>
      <c r="AAZ1185" s="125"/>
      <c r="ABA1185" s="125"/>
      <c r="ABB1185" s="125"/>
      <c r="ABC1185" s="125"/>
      <c r="ABD1185" s="125"/>
      <c r="ABE1185" s="125"/>
      <c r="ABF1185" s="125"/>
      <c r="ABG1185" s="125"/>
      <c r="ABH1185" s="125"/>
      <c r="ABI1185" s="125"/>
      <c r="ABJ1185" s="125"/>
      <c r="ABK1185" s="125"/>
      <c r="ABL1185" s="125"/>
      <c r="ABM1185" s="125"/>
      <c r="ABN1185" s="125"/>
      <c r="ABO1185" s="125"/>
      <c r="ABP1185" s="125"/>
      <c r="ABQ1185" s="125"/>
      <c r="ABR1185" s="125"/>
      <c r="ABS1185" s="125"/>
      <c r="ABT1185" s="125"/>
      <c r="ABU1185" s="125"/>
      <c r="ABV1185" s="125"/>
      <c r="ABW1185" s="125"/>
      <c r="ABX1185" s="125"/>
      <c r="ABY1185" s="125"/>
      <c r="ABZ1185" s="125"/>
      <c r="ACA1185" s="125"/>
      <c r="ACB1185" s="125"/>
      <c r="ACC1185" s="125"/>
      <c r="ACD1185" s="125"/>
      <c r="ACE1185" s="125"/>
      <c r="ACF1185" s="125"/>
      <c r="ACG1185" s="125"/>
      <c r="ACH1185" s="125"/>
      <c r="ACI1185" s="125"/>
      <c r="ACJ1185" s="125"/>
      <c r="ACK1185" s="125"/>
      <c r="ACL1185" s="125"/>
      <c r="ACM1185" s="125"/>
      <c r="ACN1185" s="125"/>
      <c r="ACO1185" s="125"/>
      <c r="ACP1185" s="125"/>
      <c r="ACQ1185" s="125"/>
      <c r="ACR1185" s="125"/>
      <c r="ACS1185" s="125"/>
      <c r="ACT1185" s="125"/>
      <c r="ACU1185" s="125"/>
      <c r="ACV1185" s="125"/>
      <c r="ACW1185" s="125"/>
      <c r="ACX1185" s="125"/>
      <c r="ACY1185" s="125"/>
      <c r="ACZ1185" s="125"/>
      <c r="ADA1185" s="125"/>
    </row>
    <row r="1186" spans="1:781" x14ac:dyDescent="0.3">
      <c r="A1186" s="125"/>
      <c r="R1186" s="382"/>
      <c r="S1186" s="315"/>
      <c r="T1186" s="316"/>
      <c r="U1186" s="315"/>
      <c r="V1186" s="385"/>
      <c r="W1186" s="385"/>
      <c r="X1186" s="385"/>
      <c r="Y1186" s="385"/>
      <c r="Z1186" s="385"/>
      <c r="AA1186" s="385"/>
      <c r="AB1186" s="130"/>
      <c r="AC1186" s="125"/>
      <c r="AD1186" s="125"/>
      <c r="AE1186" s="125"/>
      <c r="AF1186" s="125"/>
      <c r="AG1186" s="125"/>
      <c r="AH1186" s="125"/>
      <c r="AI1186" s="125"/>
      <c r="AJ1186" s="125"/>
      <c r="AK1186" s="125"/>
      <c r="AL1186" s="125"/>
      <c r="AM1186" s="125"/>
      <c r="AN1186" s="125"/>
      <c r="AO1186" s="125"/>
      <c r="AP1186" s="125"/>
      <c r="AQ1186" s="125"/>
      <c r="AR1186" s="125"/>
      <c r="AS1186" s="125"/>
      <c r="AT1186" s="125"/>
      <c r="AU1186" s="125"/>
      <c r="AV1186" s="125"/>
      <c r="AW1186" s="125"/>
      <c r="AX1186" s="125"/>
      <c r="AY1186" s="125"/>
      <c r="AZ1186" s="125"/>
      <c r="BA1186" s="125"/>
      <c r="BB1186" s="125"/>
      <c r="BC1186" s="125"/>
      <c r="BD1186" s="125"/>
      <c r="BE1186" s="125"/>
      <c r="BF1186" s="125"/>
      <c r="BG1186" s="125"/>
      <c r="BH1186" s="125"/>
      <c r="BI1186" s="125"/>
      <c r="BJ1186" s="125"/>
      <c r="BK1186" s="125"/>
      <c r="BL1186" s="125"/>
      <c r="BM1186" s="125"/>
      <c r="BN1186" s="125"/>
      <c r="BO1186" s="125"/>
      <c r="BP1186" s="125"/>
      <c r="BQ1186" s="125"/>
      <c r="BR1186" s="125"/>
      <c r="BS1186" s="125"/>
      <c r="BT1186" s="125"/>
      <c r="BU1186" s="125"/>
      <c r="BV1186" s="125"/>
      <c r="BW1186" s="125"/>
      <c r="BX1186" s="125"/>
      <c r="BY1186" s="125"/>
      <c r="BZ1186" s="125"/>
      <c r="CA1186" s="125"/>
      <c r="CB1186" s="125"/>
      <c r="CC1186" s="125"/>
      <c r="CD1186" s="125"/>
      <c r="CE1186" s="125"/>
      <c r="CF1186" s="125"/>
      <c r="CG1186" s="125"/>
      <c r="CH1186" s="125"/>
      <c r="CI1186" s="125"/>
      <c r="CJ1186" s="125"/>
      <c r="CK1186" s="125"/>
      <c r="CL1186" s="125"/>
      <c r="CM1186" s="125"/>
      <c r="CN1186" s="125"/>
      <c r="CO1186" s="125"/>
      <c r="CP1186" s="125"/>
      <c r="CQ1186" s="125"/>
      <c r="CR1186" s="125"/>
      <c r="CS1186" s="125"/>
      <c r="CT1186" s="125"/>
      <c r="CU1186" s="125"/>
      <c r="CV1186" s="125"/>
      <c r="CW1186" s="125"/>
      <c r="CX1186" s="125"/>
      <c r="CY1186" s="125"/>
      <c r="CZ1186" s="125"/>
      <c r="DA1186" s="125"/>
      <c r="DB1186" s="125"/>
      <c r="DC1186" s="125"/>
      <c r="DD1186" s="125"/>
      <c r="DE1186" s="125"/>
      <c r="DF1186" s="125"/>
      <c r="DG1186" s="125"/>
      <c r="DH1186" s="125"/>
      <c r="DI1186" s="125"/>
      <c r="DJ1186" s="125"/>
      <c r="DK1186" s="125"/>
      <c r="DL1186" s="125"/>
      <c r="DM1186" s="125"/>
      <c r="DN1186" s="125"/>
      <c r="DO1186" s="125"/>
      <c r="DP1186" s="125"/>
      <c r="DQ1186" s="125"/>
      <c r="DR1186" s="125"/>
      <c r="DS1186" s="125"/>
      <c r="DT1186" s="125"/>
      <c r="DU1186" s="125"/>
      <c r="DV1186" s="125"/>
      <c r="DW1186" s="125"/>
      <c r="DX1186" s="125"/>
      <c r="DY1186" s="125"/>
      <c r="DZ1186" s="125"/>
      <c r="EA1186" s="125"/>
      <c r="EB1186" s="125"/>
      <c r="EC1186" s="125"/>
      <c r="ED1186" s="125"/>
      <c r="EE1186" s="125"/>
      <c r="EF1186" s="125"/>
      <c r="EG1186" s="125"/>
      <c r="EH1186" s="125"/>
      <c r="EI1186" s="125"/>
      <c r="EJ1186" s="125"/>
      <c r="EK1186" s="125"/>
      <c r="EL1186" s="125"/>
      <c r="EM1186" s="125"/>
      <c r="EN1186" s="125"/>
      <c r="EO1186" s="125"/>
      <c r="EP1186" s="125"/>
      <c r="EQ1186" s="125"/>
      <c r="ER1186" s="125"/>
      <c r="ES1186" s="125"/>
      <c r="ET1186" s="125"/>
      <c r="EU1186" s="125"/>
      <c r="EV1186" s="125"/>
      <c r="EW1186" s="125"/>
      <c r="EX1186" s="125"/>
      <c r="EY1186" s="125"/>
      <c r="EZ1186" s="125"/>
      <c r="FA1186" s="125"/>
      <c r="FB1186" s="125"/>
      <c r="FC1186" s="125"/>
      <c r="FD1186" s="125"/>
      <c r="FE1186" s="125"/>
      <c r="FF1186" s="125"/>
      <c r="FG1186" s="125"/>
      <c r="FH1186" s="125"/>
      <c r="FI1186" s="125"/>
      <c r="FJ1186" s="125"/>
      <c r="FK1186" s="125"/>
      <c r="FL1186" s="125"/>
      <c r="FM1186" s="125"/>
      <c r="FN1186" s="125"/>
      <c r="FO1186" s="125"/>
      <c r="FP1186" s="125"/>
      <c r="FQ1186" s="125"/>
      <c r="FR1186" s="125"/>
      <c r="FS1186" s="125"/>
      <c r="FT1186" s="125"/>
      <c r="FU1186" s="125"/>
      <c r="FV1186" s="125"/>
      <c r="FW1186" s="125"/>
      <c r="FX1186" s="125"/>
      <c r="FY1186" s="125"/>
      <c r="FZ1186" s="125"/>
      <c r="GA1186" s="125"/>
      <c r="GB1186" s="125"/>
      <c r="GC1186" s="125"/>
      <c r="GD1186" s="125"/>
      <c r="GE1186" s="125"/>
      <c r="GF1186" s="125"/>
      <c r="GG1186" s="125"/>
      <c r="GH1186" s="125"/>
      <c r="GI1186" s="125"/>
      <c r="GJ1186" s="125"/>
      <c r="GK1186" s="125"/>
      <c r="GL1186" s="125"/>
      <c r="GM1186" s="125"/>
      <c r="GN1186" s="125"/>
      <c r="GO1186" s="125"/>
      <c r="GP1186" s="125"/>
      <c r="GQ1186" s="125"/>
      <c r="GR1186" s="125"/>
      <c r="GS1186" s="125"/>
      <c r="GT1186" s="125"/>
      <c r="GU1186" s="125"/>
      <c r="GV1186" s="125"/>
      <c r="GW1186" s="125"/>
      <c r="GX1186" s="125"/>
      <c r="GY1186" s="125"/>
      <c r="GZ1186" s="125"/>
      <c r="HA1186" s="125"/>
      <c r="HB1186" s="125"/>
      <c r="HC1186" s="125"/>
      <c r="HD1186" s="125"/>
      <c r="HE1186" s="125"/>
      <c r="HF1186" s="125"/>
      <c r="HG1186" s="125"/>
      <c r="HH1186" s="125"/>
      <c r="HI1186" s="125"/>
      <c r="HJ1186" s="125"/>
      <c r="HK1186" s="125"/>
      <c r="HL1186" s="125"/>
      <c r="HM1186" s="125"/>
      <c r="HN1186" s="125"/>
      <c r="HO1186" s="125"/>
      <c r="HP1186" s="125"/>
      <c r="HQ1186" s="125"/>
      <c r="HR1186" s="125"/>
      <c r="HS1186" s="125"/>
      <c r="HT1186" s="125"/>
      <c r="HU1186" s="125"/>
      <c r="HV1186" s="125"/>
      <c r="HW1186" s="125"/>
      <c r="HX1186" s="125"/>
      <c r="HY1186" s="125"/>
      <c r="HZ1186" s="125"/>
      <c r="IA1186" s="125"/>
      <c r="IB1186" s="125"/>
      <c r="IC1186" s="125"/>
      <c r="ID1186" s="125"/>
      <c r="IE1186" s="125"/>
      <c r="IF1186" s="125"/>
      <c r="IG1186" s="125"/>
      <c r="IH1186" s="125"/>
      <c r="II1186" s="125"/>
      <c r="IJ1186" s="125"/>
      <c r="IK1186" s="125"/>
      <c r="IL1186" s="125"/>
      <c r="IM1186" s="125"/>
      <c r="IN1186" s="125"/>
      <c r="IO1186" s="125"/>
      <c r="IP1186" s="125"/>
      <c r="IQ1186" s="125"/>
      <c r="IR1186" s="125"/>
      <c r="IS1186" s="125"/>
      <c r="IT1186" s="125"/>
      <c r="IU1186" s="125"/>
      <c r="IV1186" s="125"/>
      <c r="IW1186" s="125"/>
      <c r="IX1186" s="125"/>
      <c r="IY1186" s="125"/>
      <c r="IZ1186" s="125"/>
      <c r="JA1186" s="125"/>
      <c r="JB1186" s="125"/>
      <c r="JC1186" s="125"/>
      <c r="JD1186" s="125"/>
      <c r="JE1186" s="125"/>
      <c r="JF1186" s="125"/>
      <c r="JG1186" s="125"/>
      <c r="JH1186" s="125"/>
      <c r="JI1186" s="125"/>
      <c r="JJ1186" s="125"/>
      <c r="JK1186" s="125"/>
      <c r="JL1186" s="125"/>
      <c r="JM1186" s="125"/>
      <c r="JN1186" s="125"/>
      <c r="JO1186" s="125"/>
      <c r="JP1186" s="125"/>
      <c r="JQ1186" s="125"/>
      <c r="JR1186" s="125"/>
      <c r="JS1186" s="125"/>
      <c r="JT1186" s="125"/>
      <c r="JU1186" s="125"/>
      <c r="JV1186" s="125"/>
      <c r="JW1186" s="125"/>
      <c r="JX1186" s="125"/>
      <c r="JY1186" s="125"/>
      <c r="JZ1186" s="125"/>
      <c r="KA1186" s="125"/>
      <c r="KB1186" s="125"/>
      <c r="KC1186" s="125"/>
      <c r="KD1186" s="125"/>
      <c r="KE1186" s="125"/>
      <c r="KF1186" s="125"/>
      <c r="KG1186" s="125"/>
      <c r="KH1186" s="125"/>
      <c r="KI1186" s="125"/>
      <c r="KJ1186" s="125"/>
      <c r="KK1186" s="125"/>
      <c r="KL1186" s="125"/>
      <c r="KM1186" s="125"/>
      <c r="KN1186" s="125"/>
      <c r="KO1186" s="125"/>
      <c r="KP1186" s="125"/>
      <c r="KQ1186" s="125"/>
      <c r="KR1186" s="125"/>
      <c r="KS1186" s="125"/>
      <c r="KT1186" s="125"/>
      <c r="KU1186" s="125"/>
      <c r="KV1186" s="125"/>
      <c r="KW1186" s="125"/>
      <c r="KX1186" s="125"/>
      <c r="KY1186" s="125"/>
      <c r="KZ1186" s="125"/>
      <c r="LA1186" s="125"/>
      <c r="LB1186" s="125"/>
      <c r="LC1186" s="125"/>
      <c r="LD1186" s="125"/>
      <c r="LE1186" s="125"/>
      <c r="LF1186" s="125"/>
      <c r="LG1186" s="125"/>
      <c r="LH1186" s="125"/>
      <c r="LI1186" s="125"/>
      <c r="LJ1186" s="125"/>
      <c r="LK1186" s="125"/>
      <c r="LL1186" s="125"/>
      <c r="LM1186" s="125"/>
      <c r="LN1186" s="125"/>
      <c r="LO1186" s="125"/>
      <c r="LP1186" s="125"/>
      <c r="LQ1186" s="125"/>
      <c r="LR1186" s="125"/>
      <c r="LS1186" s="125"/>
      <c r="LT1186" s="125"/>
      <c r="LU1186" s="125"/>
      <c r="LV1186" s="125"/>
      <c r="LW1186" s="125"/>
      <c r="LX1186" s="125"/>
      <c r="LY1186" s="125"/>
      <c r="LZ1186" s="125"/>
      <c r="MA1186" s="125"/>
      <c r="MB1186" s="125"/>
      <c r="MC1186" s="125"/>
      <c r="MD1186" s="125"/>
      <c r="ME1186" s="125"/>
      <c r="MF1186" s="125"/>
      <c r="MG1186" s="125"/>
      <c r="MH1186" s="125"/>
      <c r="MI1186" s="125"/>
      <c r="MJ1186" s="125"/>
      <c r="MK1186" s="125"/>
      <c r="ML1186" s="125"/>
      <c r="MM1186" s="125"/>
      <c r="MN1186" s="125"/>
      <c r="MO1186" s="125"/>
      <c r="MP1186" s="125"/>
      <c r="MQ1186" s="125"/>
      <c r="MR1186" s="125"/>
      <c r="MS1186" s="125"/>
      <c r="MT1186" s="125"/>
      <c r="MU1186" s="125"/>
      <c r="MV1186" s="125"/>
      <c r="MW1186" s="125"/>
      <c r="MX1186" s="125"/>
      <c r="MY1186" s="125"/>
      <c r="MZ1186" s="125"/>
      <c r="NA1186" s="125"/>
      <c r="NB1186" s="125"/>
      <c r="NC1186" s="125"/>
      <c r="ND1186" s="125"/>
      <c r="NE1186" s="125"/>
      <c r="NF1186" s="125"/>
      <c r="NG1186" s="125"/>
      <c r="NH1186" s="125"/>
      <c r="NI1186" s="125"/>
      <c r="NJ1186" s="125"/>
      <c r="NK1186" s="125"/>
      <c r="NL1186" s="125"/>
      <c r="NM1186" s="125"/>
      <c r="NN1186" s="125"/>
      <c r="NO1186" s="125"/>
      <c r="NP1186" s="125"/>
      <c r="NQ1186" s="125"/>
      <c r="NR1186" s="125"/>
      <c r="NS1186" s="125"/>
      <c r="NT1186" s="125"/>
      <c r="NU1186" s="125"/>
      <c r="NV1186" s="125"/>
      <c r="NW1186" s="125"/>
      <c r="NX1186" s="125"/>
      <c r="NY1186" s="125"/>
      <c r="NZ1186" s="125"/>
      <c r="OA1186" s="125"/>
      <c r="OB1186" s="125"/>
      <c r="OC1186" s="125"/>
      <c r="OD1186" s="125"/>
      <c r="OE1186" s="125"/>
      <c r="OF1186" s="125"/>
      <c r="OG1186" s="125"/>
      <c r="OH1186" s="125"/>
      <c r="OI1186" s="125"/>
      <c r="OJ1186" s="125"/>
      <c r="OK1186" s="125"/>
      <c r="OL1186" s="125"/>
      <c r="OM1186" s="125"/>
      <c r="ON1186" s="125"/>
      <c r="OO1186" s="125"/>
      <c r="OP1186" s="125"/>
      <c r="OQ1186" s="125"/>
      <c r="OR1186" s="125"/>
      <c r="OS1186" s="125"/>
      <c r="OT1186" s="125"/>
      <c r="OU1186" s="125"/>
      <c r="OV1186" s="125"/>
      <c r="OW1186" s="125"/>
      <c r="OX1186" s="125"/>
      <c r="OY1186" s="125"/>
      <c r="OZ1186" s="125"/>
      <c r="PA1186" s="125"/>
      <c r="PB1186" s="125"/>
      <c r="PC1186" s="125"/>
      <c r="PD1186" s="125"/>
      <c r="PE1186" s="125"/>
      <c r="PF1186" s="125"/>
      <c r="PG1186" s="125"/>
      <c r="PH1186" s="125"/>
      <c r="PI1186" s="125"/>
      <c r="PJ1186" s="125"/>
      <c r="PK1186" s="125"/>
      <c r="PL1186" s="125"/>
      <c r="PM1186" s="125"/>
      <c r="PN1186" s="125"/>
      <c r="PO1186" s="125"/>
      <c r="PP1186" s="125"/>
      <c r="PQ1186" s="125"/>
      <c r="PR1186" s="125"/>
      <c r="PS1186" s="125"/>
      <c r="PT1186" s="125"/>
      <c r="PU1186" s="125"/>
      <c r="PV1186" s="125"/>
      <c r="PW1186" s="125"/>
      <c r="PX1186" s="125"/>
      <c r="PY1186" s="125"/>
      <c r="PZ1186" s="125"/>
      <c r="QA1186" s="125"/>
      <c r="QB1186" s="125"/>
      <c r="QC1186" s="125"/>
      <c r="QD1186" s="125"/>
      <c r="QE1186" s="125"/>
      <c r="QF1186" s="125"/>
      <c r="QG1186" s="125"/>
      <c r="QH1186" s="125"/>
      <c r="QI1186" s="125"/>
      <c r="QJ1186" s="125"/>
      <c r="QK1186" s="125"/>
      <c r="QL1186" s="125"/>
      <c r="QM1186" s="125"/>
      <c r="QN1186" s="125"/>
      <c r="QO1186" s="125"/>
      <c r="QP1186" s="125"/>
      <c r="QQ1186" s="125"/>
      <c r="QR1186" s="125"/>
      <c r="QS1186" s="125"/>
      <c r="QT1186" s="125"/>
      <c r="QU1186" s="125"/>
      <c r="QV1186" s="125"/>
      <c r="QW1186" s="125"/>
      <c r="QX1186" s="125"/>
      <c r="QY1186" s="125"/>
      <c r="QZ1186" s="125"/>
      <c r="RA1186" s="125"/>
      <c r="RB1186" s="125"/>
      <c r="RC1186" s="125"/>
      <c r="RD1186" s="125"/>
      <c r="RE1186" s="125"/>
      <c r="RF1186" s="125"/>
      <c r="RG1186" s="125"/>
      <c r="RH1186" s="125"/>
      <c r="RI1186" s="125"/>
      <c r="RJ1186" s="125"/>
      <c r="RK1186" s="125"/>
      <c r="RL1186" s="125"/>
      <c r="RM1186" s="125"/>
      <c r="RN1186" s="125"/>
      <c r="RO1186" s="125"/>
      <c r="RP1186" s="125"/>
      <c r="RQ1186" s="125"/>
      <c r="RR1186" s="125"/>
      <c r="RS1186" s="125"/>
      <c r="RT1186" s="125"/>
      <c r="RU1186" s="125"/>
      <c r="RV1186" s="125"/>
      <c r="RW1186" s="125"/>
      <c r="RX1186" s="125"/>
      <c r="RY1186" s="125"/>
      <c r="RZ1186" s="125"/>
      <c r="SA1186" s="125"/>
      <c r="SB1186" s="125"/>
      <c r="SC1186" s="125"/>
      <c r="SD1186" s="125"/>
      <c r="SE1186" s="125"/>
      <c r="SF1186" s="125"/>
      <c r="SG1186" s="125"/>
      <c r="SH1186" s="125"/>
      <c r="SI1186" s="125"/>
      <c r="SJ1186" s="125"/>
      <c r="SK1186" s="125"/>
      <c r="SL1186" s="125"/>
      <c r="SM1186" s="125"/>
      <c r="SN1186" s="125"/>
      <c r="SO1186" s="125"/>
      <c r="SP1186" s="125"/>
      <c r="SQ1186" s="125"/>
      <c r="SR1186" s="125"/>
      <c r="SS1186" s="125"/>
      <c r="ST1186" s="125"/>
      <c r="SU1186" s="125"/>
      <c r="SV1186" s="125"/>
      <c r="SW1186" s="125"/>
      <c r="SX1186" s="125"/>
      <c r="SY1186" s="125"/>
      <c r="SZ1186" s="125"/>
      <c r="TA1186" s="125"/>
      <c r="TB1186" s="125"/>
      <c r="TC1186" s="125"/>
      <c r="TD1186" s="125"/>
      <c r="TE1186" s="125"/>
      <c r="TF1186" s="125"/>
      <c r="TG1186" s="125"/>
      <c r="TH1186" s="125"/>
      <c r="TI1186" s="125"/>
      <c r="TJ1186" s="125"/>
      <c r="TK1186" s="125"/>
      <c r="TL1186" s="125"/>
      <c r="TM1186" s="125"/>
      <c r="TN1186" s="125"/>
      <c r="TO1186" s="125"/>
      <c r="TP1186" s="125"/>
      <c r="TQ1186" s="125"/>
      <c r="TR1186" s="125"/>
      <c r="TS1186" s="125"/>
      <c r="TT1186" s="125"/>
      <c r="TU1186" s="125"/>
      <c r="TV1186" s="125"/>
      <c r="TW1186" s="125"/>
      <c r="TX1186" s="125"/>
      <c r="TY1186" s="125"/>
      <c r="TZ1186" s="125"/>
      <c r="UA1186" s="125"/>
      <c r="UB1186" s="125"/>
      <c r="UC1186" s="125"/>
      <c r="UD1186" s="125"/>
      <c r="UE1186" s="125"/>
      <c r="UF1186" s="125"/>
      <c r="UG1186" s="125"/>
      <c r="UH1186" s="125"/>
      <c r="UI1186" s="125"/>
      <c r="UJ1186" s="125"/>
      <c r="UK1186" s="125"/>
      <c r="UL1186" s="125"/>
      <c r="UM1186" s="125"/>
      <c r="UN1186" s="125"/>
      <c r="UO1186" s="125"/>
      <c r="UP1186" s="125"/>
      <c r="UQ1186" s="125"/>
      <c r="UR1186" s="125"/>
      <c r="US1186" s="125"/>
      <c r="UT1186" s="125"/>
      <c r="UU1186" s="125"/>
      <c r="UV1186" s="125"/>
      <c r="UW1186" s="125"/>
      <c r="UX1186" s="125"/>
      <c r="UY1186" s="125"/>
      <c r="UZ1186" s="125"/>
      <c r="VA1186" s="125"/>
      <c r="VB1186" s="125"/>
      <c r="VC1186" s="125"/>
      <c r="VD1186" s="125"/>
      <c r="VE1186" s="125"/>
      <c r="VF1186" s="125"/>
      <c r="VG1186" s="125"/>
      <c r="VH1186" s="125"/>
      <c r="VI1186" s="125"/>
      <c r="VJ1186" s="125"/>
      <c r="VK1186" s="125"/>
      <c r="VL1186" s="125"/>
      <c r="VM1186" s="125"/>
      <c r="VN1186" s="125"/>
      <c r="VO1186" s="125"/>
      <c r="VP1186" s="125"/>
      <c r="VQ1186" s="125"/>
      <c r="VR1186" s="125"/>
      <c r="VS1186" s="125"/>
      <c r="VT1186" s="125"/>
      <c r="VU1186" s="125"/>
      <c r="VV1186" s="125"/>
      <c r="VW1186" s="125"/>
      <c r="VX1186" s="125"/>
      <c r="VY1186" s="125"/>
      <c r="VZ1186" s="125"/>
      <c r="WA1186" s="125"/>
      <c r="WB1186" s="125"/>
      <c r="WC1186" s="125"/>
      <c r="WD1186" s="125"/>
      <c r="WE1186" s="125"/>
      <c r="WF1186" s="125"/>
      <c r="WG1186" s="125"/>
      <c r="WH1186" s="125"/>
      <c r="WI1186" s="125"/>
      <c r="WJ1186" s="125"/>
      <c r="WK1186" s="125"/>
      <c r="WL1186" s="125"/>
      <c r="WM1186" s="125"/>
      <c r="WN1186" s="125"/>
      <c r="WO1186" s="125"/>
      <c r="WP1186" s="125"/>
      <c r="WQ1186" s="125"/>
      <c r="WR1186" s="125"/>
      <c r="WS1186" s="125"/>
      <c r="WT1186" s="125"/>
      <c r="WU1186" s="125"/>
      <c r="WV1186" s="125"/>
      <c r="WW1186" s="125"/>
      <c r="WX1186" s="125"/>
      <c r="WY1186" s="125"/>
      <c r="WZ1186" s="125"/>
      <c r="XA1186" s="125"/>
      <c r="XB1186" s="125"/>
      <c r="XC1186" s="125"/>
      <c r="XD1186" s="125"/>
      <c r="XE1186" s="125"/>
      <c r="XF1186" s="125"/>
      <c r="XG1186" s="125"/>
      <c r="XH1186" s="125"/>
      <c r="XI1186" s="125"/>
      <c r="XJ1186" s="125"/>
      <c r="XK1186" s="125"/>
      <c r="XL1186" s="125"/>
      <c r="XM1186" s="125"/>
      <c r="XN1186" s="125"/>
      <c r="XO1186" s="125"/>
      <c r="XP1186" s="125"/>
      <c r="XQ1186" s="125"/>
      <c r="XR1186" s="125"/>
      <c r="XS1186" s="125"/>
      <c r="XT1186" s="125"/>
      <c r="XU1186" s="125"/>
      <c r="XV1186" s="125"/>
      <c r="XW1186" s="125"/>
      <c r="XX1186" s="125"/>
      <c r="XY1186" s="125"/>
      <c r="XZ1186" s="125"/>
      <c r="YA1186" s="125"/>
      <c r="YB1186" s="125"/>
      <c r="YC1186" s="125"/>
      <c r="YD1186" s="125"/>
      <c r="YE1186" s="125"/>
      <c r="YF1186" s="125"/>
      <c r="YG1186" s="125"/>
      <c r="YH1186" s="125"/>
      <c r="YI1186" s="125"/>
      <c r="YJ1186" s="125"/>
      <c r="YK1186" s="125"/>
      <c r="YL1186" s="125"/>
      <c r="YM1186" s="125"/>
      <c r="YN1186" s="125"/>
      <c r="YO1186" s="125"/>
      <c r="YP1186" s="125"/>
      <c r="YQ1186" s="125"/>
      <c r="YR1186" s="125"/>
      <c r="YS1186" s="125"/>
      <c r="YT1186" s="125"/>
      <c r="YU1186" s="125"/>
      <c r="YV1186" s="125"/>
      <c r="YW1186" s="125"/>
      <c r="YX1186" s="125"/>
      <c r="YY1186" s="125"/>
      <c r="YZ1186" s="125"/>
      <c r="ZA1186" s="125"/>
      <c r="ZB1186" s="125"/>
      <c r="ZC1186" s="125"/>
      <c r="ZD1186" s="125"/>
      <c r="ZE1186" s="125"/>
      <c r="ZF1186" s="125"/>
      <c r="ZG1186" s="125"/>
      <c r="ZH1186" s="125"/>
      <c r="ZI1186" s="125"/>
      <c r="ZJ1186" s="125"/>
      <c r="ZK1186" s="125"/>
      <c r="ZL1186" s="125"/>
      <c r="ZM1186" s="125"/>
      <c r="ZN1186" s="125"/>
      <c r="ZO1186" s="125"/>
      <c r="ZP1186" s="125"/>
      <c r="ZQ1186" s="125"/>
      <c r="ZR1186" s="125"/>
      <c r="ZS1186" s="125"/>
      <c r="ZT1186" s="125"/>
      <c r="ZU1186" s="125"/>
      <c r="ZV1186" s="125"/>
      <c r="ZW1186" s="125"/>
      <c r="ZX1186" s="125"/>
      <c r="ZY1186" s="125"/>
      <c r="ZZ1186" s="125"/>
      <c r="AAA1186" s="125"/>
      <c r="AAB1186" s="125"/>
      <c r="AAC1186" s="125"/>
      <c r="AAD1186" s="125"/>
      <c r="AAE1186" s="125"/>
      <c r="AAF1186" s="125"/>
      <c r="AAG1186" s="125"/>
      <c r="AAH1186" s="125"/>
      <c r="AAI1186" s="125"/>
      <c r="AAJ1186" s="125"/>
      <c r="AAK1186" s="125"/>
      <c r="AAL1186" s="125"/>
      <c r="AAM1186" s="125"/>
      <c r="AAN1186" s="125"/>
      <c r="AAO1186" s="125"/>
      <c r="AAP1186" s="125"/>
      <c r="AAQ1186" s="125"/>
      <c r="AAR1186" s="125"/>
      <c r="AAS1186" s="125"/>
      <c r="AAT1186" s="125"/>
      <c r="AAU1186" s="125"/>
      <c r="AAV1186" s="125"/>
      <c r="AAW1186" s="125"/>
      <c r="AAX1186" s="125"/>
      <c r="AAY1186" s="125"/>
      <c r="AAZ1186" s="125"/>
      <c r="ABA1186" s="125"/>
      <c r="ABB1186" s="125"/>
      <c r="ABC1186" s="125"/>
      <c r="ABD1186" s="125"/>
      <c r="ABE1186" s="125"/>
      <c r="ABF1186" s="125"/>
      <c r="ABG1186" s="125"/>
      <c r="ABH1186" s="125"/>
      <c r="ABI1186" s="125"/>
      <c r="ABJ1186" s="125"/>
      <c r="ABK1186" s="125"/>
      <c r="ABL1186" s="125"/>
      <c r="ABM1186" s="125"/>
      <c r="ABN1186" s="125"/>
      <c r="ABO1186" s="125"/>
      <c r="ABP1186" s="125"/>
      <c r="ABQ1186" s="125"/>
      <c r="ABR1186" s="125"/>
      <c r="ABS1186" s="125"/>
      <c r="ABT1186" s="125"/>
      <c r="ABU1186" s="125"/>
      <c r="ABV1186" s="125"/>
      <c r="ABW1186" s="125"/>
      <c r="ABX1186" s="125"/>
      <c r="ABY1186" s="125"/>
      <c r="ABZ1186" s="125"/>
      <c r="ACA1186" s="125"/>
      <c r="ACB1186" s="125"/>
      <c r="ACC1186" s="125"/>
      <c r="ACD1186" s="125"/>
      <c r="ACE1186" s="125"/>
      <c r="ACF1186" s="125"/>
      <c r="ACG1186" s="125"/>
      <c r="ACH1186" s="125"/>
      <c r="ACI1186" s="125"/>
      <c r="ACJ1186" s="125"/>
      <c r="ACK1186" s="125"/>
      <c r="ACL1186" s="125"/>
      <c r="ACM1186" s="125"/>
      <c r="ACN1186" s="125"/>
      <c r="ACO1186" s="125"/>
      <c r="ACP1186" s="125"/>
      <c r="ACQ1186" s="125"/>
      <c r="ACR1186" s="125"/>
      <c r="ACS1186" s="125"/>
      <c r="ACT1186" s="125"/>
      <c r="ACU1186" s="125"/>
      <c r="ACV1186" s="125"/>
      <c r="ACW1186" s="125"/>
      <c r="ACX1186" s="125"/>
      <c r="ACY1186" s="125"/>
      <c r="ACZ1186" s="125"/>
      <c r="ADA1186" s="125"/>
    </row>
    <row r="1187" spans="1:781" x14ac:dyDescent="0.3">
      <c r="A1187" s="125"/>
      <c r="R1187" s="382"/>
      <c r="S1187" s="315"/>
      <c r="T1187" s="316"/>
      <c r="U1187" s="315"/>
      <c r="V1187" s="385"/>
      <c r="W1187" s="385"/>
      <c r="X1187" s="385"/>
      <c r="Y1187" s="385"/>
      <c r="Z1187" s="385"/>
      <c r="AA1187" s="385"/>
      <c r="AB1187" s="130"/>
      <c r="AC1187" s="125"/>
      <c r="AD1187" s="125"/>
      <c r="AE1187" s="125"/>
      <c r="AF1187" s="125"/>
      <c r="AG1187" s="125"/>
      <c r="AH1187" s="125"/>
      <c r="AI1187" s="125"/>
      <c r="AJ1187" s="125"/>
      <c r="AK1187" s="125"/>
      <c r="AL1187" s="125"/>
      <c r="AM1187" s="125"/>
      <c r="AN1187" s="125"/>
      <c r="AO1187" s="125"/>
      <c r="AP1187" s="125"/>
      <c r="AQ1187" s="125"/>
      <c r="AR1187" s="125"/>
      <c r="AS1187" s="125"/>
      <c r="AT1187" s="125"/>
      <c r="AU1187" s="125"/>
      <c r="AV1187" s="125"/>
      <c r="AW1187" s="125"/>
      <c r="AX1187" s="125"/>
      <c r="AY1187" s="125"/>
      <c r="AZ1187" s="125"/>
      <c r="BA1187" s="125"/>
      <c r="BB1187" s="125"/>
      <c r="BC1187" s="125"/>
      <c r="BD1187" s="125"/>
      <c r="BE1187" s="125"/>
      <c r="BF1187" s="125"/>
      <c r="BG1187" s="125"/>
      <c r="BH1187" s="125"/>
      <c r="BI1187" s="125"/>
      <c r="BJ1187" s="125"/>
      <c r="BK1187" s="125"/>
      <c r="BL1187" s="125"/>
      <c r="BM1187" s="125"/>
      <c r="BN1187" s="125"/>
      <c r="BO1187" s="125"/>
      <c r="BP1187" s="125"/>
      <c r="BQ1187" s="125"/>
      <c r="BR1187" s="125"/>
      <c r="BS1187" s="125"/>
      <c r="BT1187" s="125"/>
      <c r="BU1187" s="125"/>
      <c r="BV1187" s="125"/>
      <c r="BW1187" s="125"/>
      <c r="BX1187" s="125"/>
      <c r="BY1187" s="125"/>
      <c r="BZ1187" s="125"/>
      <c r="CA1187" s="125"/>
      <c r="CB1187" s="125"/>
      <c r="CC1187" s="125"/>
      <c r="CD1187" s="125"/>
      <c r="CE1187" s="125"/>
      <c r="CF1187" s="125"/>
      <c r="CG1187" s="125"/>
      <c r="CH1187" s="125"/>
      <c r="CI1187" s="125"/>
      <c r="CJ1187" s="125"/>
      <c r="CK1187" s="125"/>
      <c r="CL1187" s="125"/>
      <c r="CM1187" s="125"/>
      <c r="CN1187" s="125"/>
      <c r="CO1187" s="125"/>
      <c r="CP1187" s="125"/>
      <c r="CQ1187" s="125"/>
      <c r="CR1187" s="125"/>
      <c r="CS1187" s="125"/>
      <c r="CT1187" s="125"/>
      <c r="CU1187" s="125"/>
      <c r="CV1187" s="125"/>
      <c r="CW1187" s="125"/>
      <c r="CX1187" s="125"/>
      <c r="CY1187" s="125"/>
      <c r="CZ1187" s="125"/>
      <c r="DA1187" s="125"/>
      <c r="DB1187" s="125"/>
      <c r="DC1187" s="125"/>
      <c r="DD1187" s="125"/>
      <c r="DE1187" s="125"/>
      <c r="DF1187" s="125"/>
      <c r="DG1187" s="125"/>
      <c r="DH1187" s="125"/>
      <c r="DI1187" s="125"/>
      <c r="DJ1187" s="125"/>
      <c r="DK1187" s="125"/>
      <c r="DL1187" s="125"/>
      <c r="DM1187" s="125"/>
      <c r="DN1187" s="125"/>
      <c r="DO1187" s="125"/>
      <c r="DP1187" s="125"/>
      <c r="DQ1187" s="125"/>
      <c r="DR1187" s="125"/>
      <c r="DS1187" s="125"/>
      <c r="DT1187" s="125"/>
      <c r="DU1187" s="125"/>
      <c r="DV1187" s="125"/>
      <c r="DW1187" s="125"/>
      <c r="DX1187" s="125"/>
      <c r="DY1187" s="125"/>
      <c r="DZ1187" s="125"/>
      <c r="EA1187" s="125"/>
      <c r="EB1187" s="125"/>
      <c r="EC1187" s="125"/>
      <c r="ED1187" s="125"/>
      <c r="EE1187" s="125"/>
      <c r="EF1187" s="125"/>
      <c r="EG1187" s="125"/>
      <c r="EH1187" s="125"/>
      <c r="EI1187" s="125"/>
      <c r="EJ1187" s="125"/>
      <c r="EK1187" s="125"/>
      <c r="EL1187" s="125"/>
      <c r="EM1187" s="125"/>
      <c r="EN1187" s="125"/>
      <c r="EO1187" s="125"/>
      <c r="EP1187" s="125"/>
      <c r="EQ1187" s="125"/>
      <c r="ER1187" s="125"/>
      <c r="ES1187" s="125"/>
      <c r="ET1187" s="125"/>
      <c r="EU1187" s="125"/>
      <c r="EV1187" s="125"/>
      <c r="EW1187" s="125"/>
      <c r="EX1187" s="125"/>
      <c r="EY1187" s="125"/>
      <c r="EZ1187" s="125"/>
      <c r="FA1187" s="125"/>
      <c r="FB1187" s="125"/>
      <c r="FC1187" s="125"/>
      <c r="FD1187" s="125"/>
      <c r="FE1187" s="125"/>
      <c r="FF1187" s="125"/>
      <c r="FG1187" s="125"/>
      <c r="FH1187" s="125"/>
      <c r="FI1187" s="125"/>
      <c r="FJ1187" s="125"/>
      <c r="FK1187" s="125"/>
      <c r="FL1187" s="125"/>
      <c r="FM1187" s="125"/>
      <c r="FN1187" s="125"/>
      <c r="FO1187" s="125"/>
      <c r="FP1187" s="125"/>
      <c r="FQ1187" s="125"/>
      <c r="FR1187" s="125"/>
      <c r="FS1187" s="125"/>
      <c r="FT1187" s="125"/>
      <c r="FU1187" s="125"/>
      <c r="FV1187" s="125"/>
      <c r="FW1187" s="125"/>
      <c r="FX1187" s="125"/>
      <c r="FY1187" s="125"/>
      <c r="FZ1187" s="125"/>
      <c r="GA1187" s="125"/>
      <c r="GB1187" s="125"/>
      <c r="GC1187" s="125"/>
      <c r="GD1187" s="125"/>
      <c r="GE1187" s="125"/>
      <c r="GF1187" s="125"/>
      <c r="GG1187" s="125"/>
      <c r="GH1187" s="125"/>
      <c r="GI1187" s="125"/>
      <c r="GJ1187" s="125"/>
      <c r="GK1187" s="125"/>
      <c r="GL1187" s="125"/>
      <c r="GM1187" s="125"/>
      <c r="GN1187" s="125"/>
      <c r="GO1187" s="125"/>
      <c r="GP1187" s="125"/>
      <c r="GQ1187" s="125"/>
      <c r="GR1187" s="125"/>
      <c r="GS1187" s="125"/>
      <c r="GT1187" s="125"/>
      <c r="GU1187" s="125"/>
      <c r="GV1187" s="125"/>
      <c r="GW1187" s="125"/>
      <c r="GX1187" s="125"/>
      <c r="GY1187" s="125"/>
      <c r="GZ1187" s="125"/>
      <c r="HA1187" s="125"/>
      <c r="HB1187" s="125"/>
      <c r="HC1187" s="125"/>
      <c r="HD1187" s="125"/>
      <c r="HE1187" s="125"/>
      <c r="HF1187" s="125"/>
      <c r="HG1187" s="125"/>
      <c r="HH1187" s="125"/>
      <c r="HI1187" s="125"/>
      <c r="HJ1187" s="125"/>
      <c r="HK1187" s="125"/>
      <c r="HL1187" s="125"/>
      <c r="HM1187" s="125"/>
      <c r="HN1187" s="125"/>
      <c r="HO1187" s="125"/>
      <c r="HP1187" s="125"/>
      <c r="HQ1187" s="125"/>
      <c r="HR1187" s="125"/>
      <c r="HS1187" s="125"/>
      <c r="HT1187" s="125"/>
      <c r="HU1187" s="125"/>
      <c r="HV1187" s="125"/>
      <c r="HW1187" s="125"/>
      <c r="HX1187" s="125"/>
      <c r="HY1187" s="125"/>
      <c r="HZ1187" s="125"/>
      <c r="IA1187" s="125"/>
      <c r="IB1187" s="125"/>
      <c r="IC1187" s="125"/>
      <c r="ID1187" s="125"/>
      <c r="IE1187" s="125"/>
      <c r="IF1187" s="125"/>
      <c r="IG1187" s="125"/>
      <c r="IH1187" s="125"/>
      <c r="II1187" s="125"/>
      <c r="IJ1187" s="125"/>
      <c r="IK1187" s="125"/>
      <c r="IL1187" s="125"/>
      <c r="IM1187" s="125"/>
      <c r="IN1187" s="125"/>
      <c r="IO1187" s="125"/>
      <c r="IP1187" s="125"/>
      <c r="IQ1187" s="125"/>
      <c r="IR1187" s="125"/>
      <c r="IS1187" s="125"/>
      <c r="IT1187" s="125"/>
      <c r="IU1187" s="125"/>
      <c r="IV1187" s="125"/>
      <c r="IW1187" s="125"/>
      <c r="IX1187" s="125"/>
      <c r="IY1187" s="125"/>
      <c r="IZ1187" s="125"/>
      <c r="JA1187" s="125"/>
      <c r="JB1187" s="125"/>
      <c r="JC1187" s="125"/>
      <c r="JD1187" s="125"/>
      <c r="JE1187" s="125"/>
      <c r="JF1187" s="125"/>
      <c r="JG1187" s="125"/>
      <c r="JH1187" s="125"/>
      <c r="JI1187" s="125"/>
      <c r="JJ1187" s="125"/>
      <c r="JK1187" s="125"/>
      <c r="JL1187" s="125"/>
      <c r="JM1187" s="125"/>
      <c r="JN1187" s="125"/>
      <c r="JO1187" s="125"/>
      <c r="JP1187" s="125"/>
      <c r="JQ1187" s="125"/>
      <c r="JR1187" s="125"/>
      <c r="JS1187" s="125"/>
      <c r="JT1187" s="125"/>
      <c r="JU1187" s="125"/>
      <c r="JV1187" s="125"/>
      <c r="JW1187" s="125"/>
      <c r="JX1187" s="125"/>
      <c r="JY1187" s="125"/>
      <c r="JZ1187" s="125"/>
      <c r="KA1187" s="125"/>
      <c r="KB1187" s="125"/>
      <c r="KC1187" s="125"/>
      <c r="KD1187" s="125"/>
      <c r="KE1187" s="125"/>
      <c r="KF1187" s="125"/>
      <c r="KG1187" s="125"/>
      <c r="KH1187" s="125"/>
      <c r="KI1187" s="125"/>
      <c r="KJ1187" s="125"/>
      <c r="KK1187" s="125"/>
      <c r="KL1187" s="125"/>
      <c r="KM1187" s="125"/>
      <c r="KN1187" s="125"/>
      <c r="KO1187" s="125"/>
      <c r="KP1187" s="125"/>
      <c r="KQ1187" s="125"/>
      <c r="KR1187" s="125"/>
      <c r="KS1187" s="125"/>
      <c r="KT1187" s="125"/>
      <c r="KU1187" s="125"/>
      <c r="KV1187" s="125"/>
      <c r="KW1187" s="125"/>
      <c r="KX1187" s="125"/>
      <c r="KY1187" s="125"/>
      <c r="KZ1187" s="125"/>
      <c r="LA1187" s="125"/>
      <c r="LB1187" s="125"/>
      <c r="LC1187" s="125"/>
      <c r="LD1187" s="125"/>
      <c r="LE1187" s="125"/>
      <c r="LF1187" s="125"/>
      <c r="LG1187" s="125"/>
      <c r="LH1187" s="125"/>
      <c r="LI1187" s="125"/>
      <c r="LJ1187" s="125"/>
      <c r="LK1187" s="125"/>
      <c r="LL1187" s="125"/>
      <c r="LM1187" s="125"/>
      <c r="LN1187" s="125"/>
      <c r="LO1187" s="125"/>
      <c r="LP1187" s="125"/>
      <c r="LQ1187" s="125"/>
      <c r="LR1187" s="125"/>
      <c r="LS1187" s="125"/>
      <c r="LT1187" s="125"/>
      <c r="LU1187" s="125"/>
      <c r="LV1187" s="125"/>
      <c r="LW1187" s="125"/>
      <c r="LX1187" s="125"/>
      <c r="LY1187" s="125"/>
      <c r="LZ1187" s="125"/>
      <c r="MA1187" s="125"/>
      <c r="MB1187" s="125"/>
      <c r="MC1187" s="125"/>
      <c r="MD1187" s="125"/>
      <c r="ME1187" s="125"/>
      <c r="MF1187" s="125"/>
      <c r="MG1187" s="125"/>
      <c r="MH1187" s="125"/>
      <c r="MI1187" s="125"/>
      <c r="MJ1187" s="125"/>
      <c r="MK1187" s="125"/>
      <c r="ML1187" s="125"/>
      <c r="MM1187" s="125"/>
      <c r="MN1187" s="125"/>
      <c r="MO1187" s="125"/>
      <c r="MP1187" s="125"/>
      <c r="MQ1187" s="125"/>
      <c r="MR1187" s="125"/>
      <c r="MS1187" s="125"/>
      <c r="MT1187" s="125"/>
      <c r="MU1187" s="125"/>
      <c r="MV1187" s="125"/>
      <c r="MW1187" s="125"/>
      <c r="MX1187" s="125"/>
      <c r="MY1187" s="125"/>
      <c r="MZ1187" s="125"/>
      <c r="NA1187" s="125"/>
      <c r="NB1187" s="125"/>
      <c r="NC1187" s="125"/>
      <c r="ND1187" s="125"/>
      <c r="NE1187" s="125"/>
      <c r="NF1187" s="125"/>
      <c r="NG1187" s="125"/>
      <c r="NH1187" s="125"/>
      <c r="NI1187" s="125"/>
      <c r="NJ1187" s="125"/>
      <c r="NK1187" s="125"/>
      <c r="NL1187" s="125"/>
      <c r="NM1187" s="125"/>
      <c r="NN1187" s="125"/>
      <c r="NO1187" s="125"/>
      <c r="NP1187" s="125"/>
      <c r="NQ1187" s="125"/>
      <c r="NR1187" s="125"/>
      <c r="NS1187" s="125"/>
      <c r="NT1187" s="125"/>
      <c r="NU1187" s="125"/>
      <c r="NV1187" s="125"/>
      <c r="NW1187" s="125"/>
      <c r="NX1187" s="125"/>
      <c r="NY1187" s="125"/>
      <c r="NZ1187" s="125"/>
      <c r="OA1187" s="125"/>
      <c r="OB1187" s="125"/>
      <c r="OC1187" s="125"/>
      <c r="OD1187" s="125"/>
      <c r="OE1187" s="125"/>
      <c r="OF1187" s="125"/>
      <c r="OG1187" s="125"/>
      <c r="OH1187" s="125"/>
      <c r="OI1187" s="125"/>
      <c r="OJ1187" s="125"/>
      <c r="OK1187" s="125"/>
      <c r="OL1187" s="125"/>
      <c r="OM1187" s="125"/>
      <c r="ON1187" s="125"/>
      <c r="OO1187" s="125"/>
      <c r="OP1187" s="125"/>
      <c r="OQ1187" s="125"/>
      <c r="OR1187" s="125"/>
      <c r="OS1187" s="125"/>
      <c r="OT1187" s="125"/>
      <c r="OU1187" s="125"/>
      <c r="OV1187" s="125"/>
      <c r="OW1187" s="125"/>
      <c r="OX1187" s="125"/>
      <c r="OY1187" s="125"/>
      <c r="OZ1187" s="125"/>
      <c r="PA1187" s="125"/>
      <c r="PB1187" s="125"/>
      <c r="PC1187" s="125"/>
      <c r="PD1187" s="125"/>
      <c r="PE1187" s="125"/>
      <c r="PF1187" s="125"/>
      <c r="PG1187" s="125"/>
      <c r="PH1187" s="125"/>
      <c r="PI1187" s="125"/>
      <c r="PJ1187" s="125"/>
      <c r="PK1187" s="125"/>
      <c r="PL1187" s="125"/>
      <c r="PM1187" s="125"/>
      <c r="PN1187" s="125"/>
      <c r="PO1187" s="125"/>
      <c r="PP1187" s="125"/>
      <c r="PQ1187" s="125"/>
      <c r="PR1187" s="125"/>
      <c r="PS1187" s="125"/>
      <c r="PT1187" s="125"/>
      <c r="PU1187" s="125"/>
      <c r="PV1187" s="125"/>
      <c r="PW1187" s="125"/>
      <c r="PX1187" s="125"/>
      <c r="PY1187" s="125"/>
      <c r="PZ1187" s="125"/>
      <c r="QA1187" s="125"/>
      <c r="QB1187" s="125"/>
      <c r="QC1187" s="125"/>
      <c r="QD1187" s="125"/>
      <c r="QE1187" s="125"/>
      <c r="QF1187" s="125"/>
      <c r="QG1187" s="125"/>
      <c r="QH1187" s="125"/>
      <c r="QI1187" s="125"/>
      <c r="QJ1187" s="125"/>
      <c r="QK1187" s="125"/>
      <c r="QL1187" s="125"/>
      <c r="QM1187" s="125"/>
      <c r="QN1187" s="125"/>
      <c r="QO1187" s="125"/>
      <c r="QP1187" s="125"/>
      <c r="QQ1187" s="125"/>
      <c r="QR1187" s="125"/>
      <c r="QS1187" s="125"/>
      <c r="QT1187" s="125"/>
      <c r="QU1187" s="125"/>
      <c r="QV1187" s="125"/>
      <c r="QW1187" s="125"/>
      <c r="QX1187" s="125"/>
      <c r="QY1187" s="125"/>
      <c r="QZ1187" s="125"/>
      <c r="RA1187" s="125"/>
      <c r="RB1187" s="125"/>
      <c r="RC1187" s="125"/>
      <c r="RD1187" s="125"/>
      <c r="RE1187" s="125"/>
      <c r="RF1187" s="125"/>
      <c r="RG1187" s="125"/>
      <c r="RH1187" s="125"/>
      <c r="RI1187" s="125"/>
      <c r="RJ1187" s="125"/>
      <c r="RK1187" s="125"/>
      <c r="RL1187" s="125"/>
      <c r="RM1187" s="125"/>
      <c r="RN1187" s="125"/>
      <c r="RO1187" s="125"/>
      <c r="RP1187" s="125"/>
      <c r="RQ1187" s="125"/>
      <c r="RR1187" s="125"/>
      <c r="RS1187" s="125"/>
      <c r="RT1187" s="125"/>
      <c r="RU1187" s="125"/>
      <c r="RV1187" s="125"/>
      <c r="RW1187" s="125"/>
      <c r="RX1187" s="125"/>
      <c r="RY1187" s="125"/>
      <c r="RZ1187" s="125"/>
      <c r="SA1187" s="125"/>
      <c r="SB1187" s="125"/>
      <c r="SC1187" s="125"/>
      <c r="SD1187" s="125"/>
      <c r="SE1187" s="125"/>
      <c r="SF1187" s="125"/>
      <c r="SG1187" s="125"/>
      <c r="SH1187" s="125"/>
      <c r="SI1187" s="125"/>
      <c r="SJ1187" s="125"/>
      <c r="SK1187" s="125"/>
      <c r="SL1187" s="125"/>
      <c r="SM1187" s="125"/>
      <c r="SN1187" s="125"/>
      <c r="SO1187" s="125"/>
      <c r="SP1187" s="125"/>
      <c r="SQ1187" s="125"/>
      <c r="SR1187" s="125"/>
      <c r="SS1187" s="125"/>
      <c r="ST1187" s="125"/>
      <c r="SU1187" s="125"/>
      <c r="SV1187" s="125"/>
      <c r="SW1187" s="125"/>
      <c r="SX1187" s="125"/>
      <c r="SY1187" s="125"/>
      <c r="SZ1187" s="125"/>
      <c r="TA1187" s="125"/>
      <c r="TB1187" s="125"/>
      <c r="TC1187" s="125"/>
      <c r="TD1187" s="125"/>
      <c r="TE1187" s="125"/>
      <c r="TF1187" s="125"/>
      <c r="TG1187" s="125"/>
      <c r="TH1187" s="125"/>
      <c r="TI1187" s="125"/>
      <c r="TJ1187" s="125"/>
      <c r="TK1187" s="125"/>
      <c r="TL1187" s="125"/>
      <c r="TM1187" s="125"/>
      <c r="TN1187" s="125"/>
      <c r="TO1187" s="125"/>
      <c r="TP1187" s="125"/>
      <c r="TQ1187" s="125"/>
      <c r="TR1187" s="125"/>
      <c r="TS1187" s="125"/>
      <c r="TT1187" s="125"/>
      <c r="TU1187" s="125"/>
      <c r="TV1187" s="125"/>
      <c r="TW1187" s="125"/>
      <c r="TX1187" s="125"/>
      <c r="TY1187" s="125"/>
      <c r="TZ1187" s="125"/>
      <c r="UA1187" s="125"/>
      <c r="UB1187" s="125"/>
      <c r="UC1187" s="125"/>
      <c r="UD1187" s="125"/>
      <c r="UE1187" s="125"/>
      <c r="UF1187" s="125"/>
      <c r="UG1187" s="125"/>
      <c r="UH1187" s="125"/>
      <c r="UI1187" s="125"/>
      <c r="UJ1187" s="125"/>
      <c r="UK1187" s="125"/>
      <c r="UL1187" s="125"/>
      <c r="UM1187" s="125"/>
      <c r="UN1187" s="125"/>
      <c r="UO1187" s="125"/>
      <c r="UP1187" s="125"/>
      <c r="UQ1187" s="125"/>
      <c r="UR1187" s="125"/>
      <c r="US1187" s="125"/>
      <c r="UT1187" s="125"/>
      <c r="UU1187" s="125"/>
      <c r="UV1187" s="125"/>
      <c r="UW1187" s="125"/>
      <c r="UX1187" s="125"/>
      <c r="UY1187" s="125"/>
      <c r="UZ1187" s="125"/>
      <c r="VA1187" s="125"/>
      <c r="VB1187" s="125"/>
      <c r="VC1187" s="125"/>
      <c r="VD1187" s="125"/>
      <c r="VE1187" s="125"/>
      <c r="VF1187" s="125"/>
      <c r="VG1187" s="125"/>
      <c r="VH1187" s="125"/>
      <c r="VI1187" s="125"/>
      <c r="VJ1187" s="125"/>
      <c r="VK1187" s="125"/>
      <c r="VL1187" s="125"/>
      <c r="VM1187" s="125"/>
      <c r="VN1187" s="125"/>
      <c r="VO1187" s="125"/>
      <c r="VP1187" s="125"/>
      <c r="VQ1187" s="125"/>
      <c r="VR1187" s="125"/>
      <c r="VS1187" s="125"/>
      <c r="VT1187" s="125"/>
      <c r="VU1187" s="125"/>
      <c r="VV1187" s="125"/>
      <c r="VW1187" s="125"/>
      <c r="VX1187" s="125"/>
      <c r="VY1187" s="125"/>
      <c r="VZ1187" s="125"/>
      <c r="WA1187" s="125"/>
      <c r="WB1187" s="125"/>
      <c r="WC1187" s="125"/>
      <c r="WD1187" s="125"/>
      <c r="WE1187" s="125"/>
      <c r="WF1187" s="125"/>
      <c r="WG1187" s="125"/>
      <c r="WH1187" s="125"/>
      <c r="WI1187" s="125"/>
      <c r="WJ1187" s="125"/>
      <c r="WK1187" s="125"/>
      <c r="WL1187" s="125"/>
      <c r="WM1187" s="125"/>
      <c r="WN1187" s="125"/>
      <c r="WO1187" s="125"/>
      <c r="WP1187" s="125"/>
      <c r="WQ1187" s="125"/>
      <c r="WR1187" s="125"/>
      <c r="WS1187" s="125"/>
      <c r="WT1187" s="125"/>
      <c r="WU1187" s="125"/>
      <c r="WV1187" s="125"/>
      <c r="WW1187" s="125"/>
      <c r="WX1187" s="125"/>
      <c r="WY1187" s="125"/>
      <c r="WZ1187" s="125"/>
      <c r="XA1187" s="125"/>
      <c r="XB1187" s="125"/>
      <c r="XC1187" s="125"/>
      <c r="XD1187" s="125"/>
      <c r="XE1187" s="125"/>
      <c r="XF1187" s="125"/>
      <c r="XG1187" s="125"/>
      <c r="XH1187" s="125"/>
      <c r="XI1187" s="125"/>
      <c r="XJ1187" s="125"/>
      <c r="XK1187" s="125"/>
      <c r="XL1187" s="125"/>
      <c r="XM1187" s="125"/>
      <c r="XN1187" s="125"/>
      <c r="XO1187" s="125"/>
      <c r="XP1187" s="125"/>
      <c r="XQ1187" s="125"/>
      <c r="XR1187" s="125"/>
      <c r="XS1187" s="125"/>
      <c r="XT1187" s="125"/>
      <c r="XU1187" s="125"/>
      <c r="XV1187" s="125"/>
      <c r="XW1187" s="125"/>
      <c r="XX1187" s="125"/>
      <c r="XY1187" s="125"/>
      <c r="XZ1187" s="125"/>
      <c r="YA1187" s="125"/>
      <c r="YB1187" s="125"/>
      <c r="YC1187" s="125"/>
      <c r="YD1187" s="125"/>
      <c r="YE1187" s="125"/>
      <c r="YF1187" s="125"/>
      <c r="YG1187" s="125"/>
      <c r="YH1187" s="125"/>
      <c r="YI1187" s="125"/>
      <c r="YJ1187" s="125"/>
      <c r="YK1187" s="125"/>
      <c r="YL1187" s="125"/>
      <c r="YM1187" s="125"/>
      <c r="YN1187" s="125"/>
      <c r="YO1187" s="125"/>
      <c r="YP1187" s="125"/>
      <c r="YQ1187" s="125"/>
      <c r="YR1187" s="125"/>
      <c r="YS1187" s="125"/>
      <c r="YT1187" s="125"/>
      <c r="YU1187" s="125"/>
      <c r="YV1187" s="125"/>
      <c r="YW1187" s="125"/>
      <c r="YX1187" s="125"/>
      <c r="YY1187" s="125"/>
      <c r="YZ1187" s="125"/>
      <c r="ZA1187" s="125"/>
      <c r="ZB1187" s="125"/>
      <c r="ZC1187" s="125"/>
      <c r="ZD1187" s="125"/>
      <c r="ZE1187" s="125"/>
      <c r="ZF1187" s="125"/>
      <c r="ZG1187" s="125"/>
      <c r="ZH1187" s="125"/>
      <c r="ZI1187" s="125"/>
      <c r="ZJ1187" s="125"/>
      <c r="ZK1187" s="125"/>
      <c r="ZL1187" s="125"/>
      <c r="ZM1187" s="125"/>
      <c r="ZN1187" s="125"/>
      <c r="ZO1187" s="125"/>
      <c r="ZP1187" s="125"/>
      <c r="ZQ1187" s="125"/>
      <c r="ZR1187" s="125"/>
      <c r="ZS1187" s="125"/>
      <c r="ZT1187" s="125"/>
      <c r="ZU1187" s="125"/>
      <c r="ZV1187" s="125"/>
      <c r="ZW1187" s="125"/>
      <c r="ZX1187" s="125"/>
      <c r="ZY1187" s="125"/>
      <c r="ZZ1187" s="125"/>
      <c r="AAA1187" s="125"/>
      <c r="AAB1187" s="125"/>
      <c r="AAC1187" s="125"/>
      <c r="AAD1187" s="125"/>
      <c r="AAE1187" s="125"/>
      <c r="AAF1187" s="125"/>
      <c r="AAG1187" s="125"/>
      <c r="AAH1187" s="125"/>
      <c r="AAI1187" s="125"/>
      <c r="AAJ1187" s="125"/>
      <c r="AAK1187" s="125"/>
      <c r="AAL1187" s="125"/>
      <c r="AAM1187" s="125"/>
      <c r="AAN1187" s="125"/>
      <c r="AAO1187" s="125"/>
      <c r="AAP1187" s="125"/>
      <c r="AAQ1187" s="125"/>
      <c r="AAR1187" s="125"/>
      <c r="AAS1187" s="125"/>
      <c r="AAT1187" s="125"/>
      <c r="AAU1187" s="125"/>
      <c r="AAV1187" s="125"/>
      <c r="AAW1187" s="125"/>
      <c r="AAX1187" s="125"/>
      <c r="AAY1187" s="125"/>
      <c r="AAZ1187" s="125"/>
      <c r="ABA1187" s="125"/>
      <c r="ABB1187" s="125"/>
      <c r="ABC1187" s="125"/>
      <c r="ABD1187" s="125"/>
      <c r="ABE1187" s="125"/>
      <c r="ABF1187" s="125"/>
      <c r="ABG1187" s="125"/>
      <c r="ABH1187" s="125"/>
      <c r="ABI1187" s="125"/>
      <c r="ABJ1187" s="125"/>
      <c r="ABK1187" s="125"/>
      <c r="ABL1187" s="125"/>
      <c r="ABM1187" s="125"/>
      <c r="ABN1187" s="125"/>
      <c r="ABO1187" s="125"/>
      <c r="ABP1187" s="125"/>
      <c r="ABQ1187" s="125"/>
      <c r="ABR1187" s="125"/>
      <c r="ABS1187" s="125"/>
      <c r="ABT1187" s="125"/>
      <c r="ABU1187" s="125"/>
      <c r="ABV1187" s="125"/>
      <c r="ABW1187" s="125"/>
      <c r="ABX1187" s="125"/>
      <c r="ABY1187" s="125"/>
      <c r="ABZ1187" s="125"/>
      <c r="ACA1187" s="125"/>
      <c r="ACB1187" s="125"/>
      <c r="ACC1187" s="125"/>
      <c r="ACD1187" s="125"/>
      <c r="ACE1187" s="125"/>
      <c r="ACF1187" s="125"/>
      <c r="ACG1187" s="125"/>
      <c r="ACH1187" s="125"/>
      <c r="ACI1187" s="125"/>
      <c r="ACJ1187" s="125"/>
      <c r="ACK1187" s="125"/>
      <c r="ACL1187" s="125"/>
      <c r="ACM1187" s="125"/>
      <c r="ACN1187" s="125"/>
      <c r="ACO1187" s="125"/>
      <c r="ACP1187" s="125"/>
      <c r="ACQ1187" s="125"/>
      <c r="ACR1187" s="125"/>
      <c r="ACS1187" s="125"/>
      <c r="ACT1187" s="125"/>
      <c r="ACU1187" s="125"/>
      <c r="ACV1187" s="125"/>
      <c r="ACW1187" s="125"/>
      <c r="ACX1187" s="125"/>
      <c r="ACY1187" s="125"/>
      <c r="ACZ1187" s="125"/>
      <c r="ADA1187" s="125"/>
    </row>
  </sheetData>
  <mergeCells count="28">
    <mergeCell ref="D1:D2"/>
    <mergeCell ref="A1:A2"/>
    <mergeCell ref="B1:B2"/>
    <mergeCell ref="C1:C2"/>
    <mergeCell ref="E1:E2"/>
    <mergeCell ref="F1:F2"/>
    <mergeCell ref="G1:G2"/>
    <mergeCell ref="H1:K1"/>
    <mergeCell ref="L1:L2"/>
    <mergeCell ref="L371:P371"/>
    <mergeCell ref="T1:T2"/>
    <mergeCell ref="U1:U2"/>
    <mergeCell ref="V1:V2"/>
    <mergeCell ref="W1:W2"/>
    <mergeCell ref="N1:N2"/>
    <mergeCell ref="O1:O2"/>
    <mergeCell ref="P1:P2"/>
    <mergeCell ref="Q1:Q2"/>
    <mergeCell ref="R1:R2"/>
    <mergeCell ref="S1:S2"/>
    <mergeCell ref="M1:M2"/>
    <mergeCell ref="Z1:Z2"/>
    <mergeCell ref="AA1:AA2"/>
    <mergeCell ref="AC1:AF1"/>
    <mergeCell ref="AH1:AJ1"/>
    <mergeCell ref="F368:G368"/>
    <mergeCell ref="X1:X2"/>
    <mergeCell ref="Y1:Y2"/>
  </mergeCells>
  <hyperlinks>
    <hyperlink ref="B42" r:id="rId1" display="http://www.zcmc.am/"/>
    <hyperlink ref="R52" r:id="rId2" display="http://www.futuredirections.org.au/publications/food-and-water-crises/28-global-food-and-water-crises-swa/176-chinese-city-of-4-million-left-dry-as-pollution-contaminates-water.html"/>
    <hyperlink ref="R97" r:id="rId3" display="https://pure.ltu.se/portal/files/96533586/Numerical_analysis_of_staged_construction_of_an_upstream_tailings_dam.pdf"/>
    <hyperlink ref="R92" display="http://www.corpwatch.org/article.php?id=744  (accessed 1Jul16)  A joint in the main pipe which carries the cyanide wastewater to the tailings dam was dislodged after a heavy downpour allowing the cyanide solution to spew onto the ground. Chlorine was adde"/>
    <hyperlink ref="Q156" r:id="rId4"/>
    <hyperlink ref="R351" r:id="rId5" display="http://www.infomine.com/library/publications/docs/Golder2012.pdf  took steam engine of the rail and killed people in mine housese"/>
    <hyperlink ref="Q24" r:id="rId6"/>
    <hyperlink ref="Q44" r:id="rId7"/>
    <hyperlink ref="Q20" r:id="rId8"/>
    <hyperlink ref="Q27" r:id="rId9"/>
    <hyperlink ref="P362" location="'MASTER DATA FILE'!D4" display="'MASTER DATA FILE'!D4"/>
    <hyperlink ref="A1:A2" location="'MASTER DATA FILE'!B340" display="SEVERITY CODE"/>
    <hyperlink ref="A362" location="'MASTER DATA FILE'!A1" display="'MASTER DATA FILE'!A1"/>
    <hyperlink ref="Q30" r:id="rId10"/>
    <hyperlink ref="Q33" r:id="rId11"/>
    <hyperlink ref="Q21" r:id="rId12"/>
    <hyperlink ref="Q17" r:id="rId13"/>
    <hyperlink ref="Q40" r:id="rId14"/>
    <hyperlink ref="H1:K1" location="'MASTER DATA FILE'!L361" display="ICOLD INCIDENT CLASSIFICATIONS"/>
    <hyperlink ref="I367:K367" location="'MASTER DATA FILE'!L4" display="ICOLD INCIDENT CLASSIFICATIONS"/>
    <hyperlink ref="Q51" r:id="rId15" display="file:///C:/Users/Lindsay/Downloads/AGA-OP12-bra-serra-grande.pdf"/>
    <hyperlink ref="Q91" r:id="rId16"/>
    <hyperlink ref="Q275" r:id="rId17" display="http://www.acingenieros.com/descargas/pdfs/Articulo_03_Parte_03.pdf"/>
    <hyperlink ref="Q16" r:id="rId18"/>
    <hyperlink ref="AC1:AF1" location="'As of 31DEC17'!C4" display="Magnitude Index Scores ( act/ ref decade average)"/>
    <hyperlink ref="J2" location="'MASTER DATA FILE'!G356" display="Type Cause"/>
    <hyperlink ref="J379" location="'MASTER DATA FILE'!K4" display="BACK"/>
    <hyperlink ref="Q15" r:id="rId19"/>
    <hyperlink ref="Q14" r:id="rId20"/>
    <hyperlink ref="A363" location="'MASTER DATA FILE'!B4" display="Return"/>
  </hyperlinks>
  <pageMargins left="0.7" right="0.7" top="0.75" bottom="0.75" header="0.3" footer="0.3"/>
  <pageSetup orientation="portrait" horizontalDpi="4294967293" verticalDpi="4294967293" r:id="rId21"/>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FILE</vt:lpstr>
      <vt:lpstr>'DATA FILE'!_GoBack</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Chambers</dc:creator>
  <cp:lastModifiedBy>David Chambers</cp:lastModifiedBy>
  <dcterms:created xsi:type="dcterms:W3CDTF">2020-07-15T20:18:09Z</dcterms:created>
  <dcterms:modified xsi:type="dcterms:W3CDTF">2020-07-15T20:30:19Z</dcterms:modified>
</cp:coreProperties>
</file>